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P\Desktop\Sheharyar_Shahid\Templates\Final Template For Publishing\Un-published\"/>
    </mc:Choice>
  </mc:AlternateContent>
  <xr:revisionPtr revIDLastSave="0" documentId="8_{46626A6B-1813-40D9-B1E5-AF61E85FF15E}" xr6:coauthVersionLast="47" xr6:coauthVersionMax="47" xr10:uidLastSave="{00000000-0000-0000-0000-000000000000}"/>
  <bookViews>
    <workbookView xWindow="-110" yWindow="-110" windowWidth="19420" windowHeight="11620" xr2:uid="{00000000-000D-0000-FFFF-FFFF00000000}"/>
  </bookViews>
  <sheets>
    <sheet name="Settings &amp; Guide" sheetId="1" r:id="rId1"/>
    <sheet name="Calculator" sheetId="2" r:id="rId2"/>
    <sheet name="About" sheetId="3" r:id="rId3"/>
  </sheets>
  <definedNames>
    <definedName name="_xlnm.Print_Area" localSheetId="2">About!$A$1:$J$38</definedName>
    <definedName name="_xlnm.Print_Area" localSheetId="1">Calculator!$A$1:$M$99</definedName>
    <definedName name="_xlnm.Print_Area" localSheetId="0">'Settings &amp; Guide'!$A$1:$K$73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 l="1"/>
  <c r="D25" i="2"/>
  <c r="B16" i="2" l="1"/>
  <c r="K88" i="2"/>
  <c r="J88" i="2"/>
  <c r="I88" i="2"/>
  <c r="H88" i="2"/>
  <c r="G88" i="2"/>
  <c r="F88" i="2"/>
  <c r="K87" i="2"/>
  <c r="J87" i="2"/>
  <c r="I87" i="2"/>
  <c r="H87" i="2"/>
  <c r="G87" i="2"/>
  <c r="F87" i="2"/>
  <c r="K86" i="2"/>
  <c r="J86" i="2"/>
  <c r="I86" i="2"/>
  <c r="H86" i="2"/>
  <c r="G86" i="2"/>
  <c r="F86" i="2"/>
  <c r="K85" i="2"/>
  <c r="J85" i="2"/>
  <c r="I85" i="2"/>
  <c r="H85" i="2"/>
  <c r="G85" i="2"/>
  <c r="F85" i="2"/>
  <c r="K84" i="2"/>
  <c r="J84" i="2"/>
  <c r="I84" i="2"/>
  <c r="H84" i="2"/>
  <c r="G84" i="2"/>
  <c r="F84" i="2"/>
  <c r="J83" i="2"/>
  <c r="H83" i="2"/>
  <c r="K83" i="2" s="1"/>
  <c r="G83" i="2"/>
  <c r="F83" i="2"/>
  <c r="J82" i="2"/>
  <c r="H82" i="2"/>
  <c r="K82" i="2" s="1"/>
  <c r="G82" i="2"/>
  <c r="F82" i="2"/>
  <c r="J81" i="2"/>
  <c r="H81" i="2"/>
  <c r="K81" i="2" s="1"/>
  <c r="G81" i="2"/>
  <c r="F81" i="2"/>
  <c r="J80" i="2"/>
  <c r="H80" i="2"/>
  <c r="K80" i="2" s="1"/>
  <c r="G80" i="2"/>
  <c r="F80" i="2"/>
  <c r="J79" i="2"/>
  <c r="H79" i="2"/>
  <c r="K79" i="2" s="1"/>
  <c r="G79" i="2"/>
  <c r="F79" i="2"/>
  <c r="I22" i="2"/>
  <c r="I21" i="2"/>
  <c r="I63" i="1"/>
  <c r="H63" i="1"/>
  <c r="G63" i="1"/>
  <c r="J63" i="1" s="1"/>
  <c r="I62" i="1"/>
  <c r="G62" i="1"/>
  <c r="H62" i="1" s="1"/>
  <c r="J62" i="1" s="1"/>
  <c r="I61" i="1"/>
  <c r="G61" i="1"/>
  <c r="H61" i="1" s="1"/>
  <c r="J61" i="1" s="1"/>
  <c r="I60" i="1"/>
  <c r="G60" i="1"/>
  <c r="H60" i="1" s="1"/>
  <c r="J60" i="1" s="1"/>
  <c r="I59" i="1"/>
  <c r="G59" i="1"/>
  <c r="H59" i="1" s="1"/>
  <c r="J59" i="1" s="1"/>
  <c r="I58" i="1"/>
  <c r="G58" i="1"/>
  <c r="H58" i="1" s="1"/>
  <c r="J58" i="1" s="1"/>
  <c r="I57" i="1"/>
  <c r="G57" i="1"/>
  <c r="H57" i="1" s="1"/>
  <c r="J57" i="1" s="1"/>
  <c r="I80" i="2" l="1"/>
  <c r="I79" i="2"/>
  <c r="I81" i="2"/>
  <c r="I23" i="2"/>
  <c r="I24" i="2" s="1"/>
  <c r="I26" i="2" s="1"/>
  <c r="I83" i="2"/>
  <c r="I11" i="2"/>
  <c r="B92" i="2" s="1"/>
  <c r="D45" i="2"/>
  <c r="F45" i="2" s="1"/>
  <c r="D47" i="2"/>
  <c r="F47" i="2" s="1"/>
  <c r="D49" i="2"/>
  <c r="F49" i="2" s="1"/>
  <c r="D51" i="2"/>
  <c r="F51" i="2" s="1"/>
  <c r="D53" i="2"/>
  <c r="F53" i="2" s="1"/>
  <c r="D55" i="2"/>
  <c r="F55" i="2" s="1"/>
  <c r="B95" i="2"/>
  <c r="B61" i="2"/>
  <c r="B65" i="2"/>
  <c r="B69" i="2"/>
  <c r="B73" i="2"/>
  <c r="C45" i="2"/>
  <c r="E45" i="2" s="1"/>
  <c r="C47" i="2"/>
  <c r="E47" i="2" s="1"/>
  <c r="C49" i="2"/>
  <c r="E49" i="2" s="1"/>
  <c r="C51" i="2"/>
  <c r="E51" i="2" s="1"/>
  <c r="C53" i="2"/>
  <c r="E53" i="2" s="1"/>
  <c r="C55" i="2"/>
  <c r="E55" i="2" s="1"/>
  <c r="K45" i="2"/>
  <c r="L45" i="2" s="1"/>
  <c r="K47" i="2"/>
  <c r="L47" i="2" s="1"/>
  <c r="K49" i="2"/>
  <c r="L49" i="2" s="1"/>
  <c r="K51" i="2"/>
  <c r="L51" i="2" s="1"/>
  <c r="K53" i="2"/>
  <c r="L53" i="2" s="1"/>
  <c r="K55" i="2"/>
  <c r="L55" i="2" s="1"/>
  <c r="D21" i="2"/>
  <c r="B63" i="2"/>
  <c r="B67" i="2"/>
  <c r="B71" i="2"/>
  <c r="C46" i="2"/>
  <c r="E46" i="2" s="1"/>
  <c r="C48" i="2"/>
  <c r="E48" i="2" s="1"/>
  <c r="C50" i="2"/>
  <c r="E50" i="2" s="1"/>
  <c r="C52" i="2"/>
  <c r="E52" i="2" s="1"/>
  <c r="C54" i="2"/>
  <c r="E54" i="2" s="1"/>
  <c r="B60" i="2"/>
  <c r="B64" i="2"/>
  <c r="B68" i="2"/>
  <c r="B72" i="2"/>
  <c r="D22" i="2"/>
  <c r="D46" i="2"/>
  <c r="F46" i="2" s="1"/>
  <c r="D48" i="2"/>
  <c r="F48" i="2" s="1"/>
  <c r="D50" i="2"/>
  <c r="F50" i="2" s="1"/>
  <c r="D52" i="2"/>
  <c r="F52" i="2" s="1"/>
  <c r="D54" i="2"/>
  <c r="F54" i="2" s="1"/>
  <c r="I82" i="2"/>
  <c r="D23" i="2"/>
  <c r="B62" i="2"/>
  <c r="B66" i="2"/>
  <c r="B70" i="2"/>
  <c r="B74" i="2"/>
  <c r="I9" i="2"/>
  <c r="D24" i="2" s="1"/>
  <c r="B94" i="2" s="1"/>
  <c r="K46" i="2"/>
  <c r="L46" i="2" s="1"/>
  <c r="K48" i="2"/>
  <c r="L48" i="2" s="1"/>
  <c r="K50" i="2"/>
  <c r="L50" i="2" s="1"/>
  <c r="K52" i="2"/>
  <c r="L52" i="2" s="1"/>
  <c r="K54" i="2"/>
  <c r="L54" i="2" s="1"/>
  <c r="I10" i="2"/>
  <c r="I25" i="2" l="1"/>
  <c r="I12" i="2" s="1"/>
  <c r="D73" i="2"/>
  <c r="C73" i="2"/>
  <c r="D68" i="2"/>
  <c r="C68" i="2"/>
  <c r="D61" i="2"/>
  <c r="C61" i="2"/>
  <c r="D64" i="2"/>
  <c r="C64" i="2"/>
  <c r="D60" i="2"/>
  <c r="C60" i="2"/>
  <c r="D67" i="2"/>
  <c r="C67" i="2"/>
  <c r="D62" i="2"/>
  <c r="C62" i="2"/>
  <c r="D69" i="2"/>
  <c r="C69" i="2"/>
  <c r="D72" i="2"/>
  <c r="C72" i="2"/>
  <c r="D71" i="2"/>
  <c r="C71" i="2"/>
  <c r="I14" i="2"/>
  <c r="D63" i="2"/>
  <c r="C63" i="2"/>
  <c r="D66" i="2"/>
  <c r="C66" i="2"/>
  <c r="D74" i="2"/>
  <c r="C74" i="2"/>
  <c r="D70" i="2"/>
  <c r="C70" i="2"/>
  <c r="D65" i="2"/>
  <c r="C65" i="2"/>
  <c r="E60" i="2" l="1"/>
  <c r="F60" i="2" l="1"/>
  <c r="G60" i="2" l="1"/>
  <c r="H60" i="2" s="1"/>
  <c r="J60" i="2" l="1"/>
  <c r="L11" i="2"/>
  <c r="E61" i="2"/>
  <c r="I60" i="2"/>
  <c r="F61" i="2" l="1"/>
  <c r="G61" i="2" s="1"/>
  <c r="H61" i="2" s="1"/>
  <c r="L12" i="2" l="1"/>
  <c r="E62" i="2"/>
  <c r="I61" i="2"/>
  <c r="J61" i="2"/>
  <c r="F62" i="2" l="1"/>
  <c r="G62" i="2" s="1"/>
  <c r="H62" i="2" s="1"/>
  <c r="J62" i="2" s="1"/>
  <c r="L13" i="2" l="1"/>
  <c r="E63" i="2"/>
  <c r="I62" i="2"/>
  <c r="F63" i="2" l="1"/>
  <c r="G63" i="2" s="1"/>
  <c r="H63" i="2" s="1"/>
  <c r="L14" i="2" l="1"/>
  <c r="E64" i="2"/>
  <c r="I63" i="2"/>
  <c r="J63" i="2"/>
  <c r="F64" i="2" l="1"/>
  <c r="G64" i="2" s="1"/>
  <c r="H64" i="2" s="1"/>
  <c r="L15" i="2" l="1"/>
  <c r="E65" i="2"/>
  <c r="I64" i="2"/>
  <c r="J64" i="2"/>
  <c r="F65" i="2" l="1"/>
  <c r="G65" i="2" s="1"/>
  <c r="H65" i="2" s="1"/>
  <c r="L16" i="2" l="1"/>
  <c r="E66" i="2"/>
  <c r="I65" i="2"/>
  <c r="J65" i="2"/>
  <c r="F66" i="2" l="1"/>
  <c r="G66" i="2" s="1"/>
  <c r="H66" i="2" s="1"/>
  <c r="L17" i="2" l="1"/>
  <c r="E67" i="2"/>
  <c r="I66" i="2"/>
  <c r="J66" i="2"/>
  <c r="F67" i="2" l="1"/>
  <c r="G67" i="2" s="1"/>
  <c r="H67" i="2" s="1"/>
  <c r="J67" i="2" s="1"/>
  <c r="L18" i="2" l="1"/>
  <c r="I67" i="2"/>
  <c r="E68" i="2"/>
  <c r="F68" i="2" l="1"/>
  <c r="G68" i="2" s="1"/>
  <c r="H68" i="2" s="1"/>
  <c r="L19" i="2" l="1"/>
  <c r="E69" i="2"/>
  <c r="I68" i="2"/>
  <c r="J68" i="2"/>
  <c r="F69" i="2" l="1"/>
  <c r="G69" i="2" s="1"/>
  <c r="H69" i="2" s="1"/>
  <c r="L20" i="2" l="1"/>
  <c r="E70" i="2"/>
  <c r="I69" i="2"/>
  <c r="J69" i="2"/>
  <c r="F70" i="2" l="1"/>
  <c r="G70" i="2" s="1"/>
  <c r="H70" i="2" s="1"/>
  <c r="L21" i="2" l="1"/>
  <c r="E71" i="2"/>
  <c r="I70" i="2"/>
  <c r="J70" i="2"/>
  <c r="F71" i="2" l="1"/>
  <c r="G71" i="2" s="1"/>
  <c r="H71" i="2" s="1"/>
  <c r="L22" i="2" l="1"/>
  <c r="E72" i="2"/>
  <c r="I71" i="2"/>
  <c r="J71" i="2"/>
  <c r="F72" i="2" l="1"/>
  <c r="G72" i="2" s="1"/>
  <c r="H72" i="2" s="1"/>
  <c r="I72" i="2" l="1"/>
  <c r="E73" i="2"/>
  <c r="J72" i="2"/>
  <c r="F73" i="2" l="1"/>
  <c r="G73" i="2" s="1"/>
  <c r="H73" i="2" s="1"/>
  <c r="I73" i="2" l="1"/>
  <c r="E74" i="2"/>
  <c r="J73" i="2"/>
  <c r="F74" i="2" l="1"/>
  <c r="G74" i="2" s="1"/>
  <c r="H74" i="2" s="1"/>
  <c r="I74" i="2" l="1"/>
  <c r="J74" i="2"/>
  <c r="I13" i="2" l="1"/>
  <c r="B93" i="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<sst xmlns="http://schemas.openxmlformats.org/spreadsheetml/2006/main" count="206" uniqueCount="184">
  <si>
    <t>Advanced offline spreadsheet edition for long division with remainders, decimal precision, worked steps, batch solving, and verification.</t>
  </si>
  <si>
    <t>Free Website Version v1.0  |  Do The Calculation  |  dothecalculation.com  |  Offline / Customizable Calculator Edition</t>
  </si>
  <si>
    <t>Use this workbook to divide positive or negative numbers, including decimal divisors. It returns a configurable decimal quotient, whole-number quotient and remainder, a simplified mixed-number form, a digit-by-digit long-division walkthrough, repeating/terminating behavior, precision comparisons, and a batch solver. The core identity is Dividend = (Divisor × Whole Quotient) + Remainder.</t>
  </si>
  <si>
    <t>1</t>
  </si>
  <si>
    <t>Review the calculator preferences below, especially maximum decimal places and step limits.</t>
  </si>
  <si>
    <t>2</t>
  </si>
  <si>
    <t>Open Main Calculator and replace the yellow sample inputs with your own dividend and divisor.</t>
  </si>
  <si>
    <t>3</t>
  </si>
  <si>
    <t>Choose the decimal precision and rounding method you want to display.</t>
  </si>
  <si>
    <t>4</t>
  </si>
  <si>
    <t>Read the primary results: decimal quotient, whole quotient, remainder, mixed number, and verification.</t>
  </si>
  <si>
    <t>5</t>
  </si>
  <si>
    <t>Follow the detailed step table to see each divide → multiply → subtract → bring-down cycle.</t>
  </si>
  <si>
    <t>6</t>
  </si>
  <si>
    <t>Use Precision Comparison and the multiples reference to understand rounding and divisor behavior.</t>
  </si>
  <si>
    <t>7</t>
  </si>
  <si>
    <t>Use Batch Solver to check several long-division problems at once.</t>
  </si>
  <si>
    <t>User Input</t>
  </si>
  <si>
    <t>Editable cell — enter or select your own value.</t>
  </si>
  <si>
    <t>Formula / Output</t>
  </si>
  <si>
    <t>Calculated automatically from the inputs.</t>
  </si>
  <si>
    <t>Analysis / Insight</t>
  </si>
  <si>
    <t>Explanatory or analytical output.</t>
  </si>
  <si>
    <t>Good / Positive</t>
  </si>
  <si>
    <t>Valid, reconciled, or passing status.</t>
  </si>
  <si>
    <t>Attention / Warning</t>
  </si>
  <si>
    <t>Review a limit, assumption, or unusual condition.</t>
  </si>
  <si>
    <t>Error / Invalid</t>
  </si>
  <si>
    <t>Input combination cannot be calculated.</t>
  </si>
  <si>
    <t>Neutral / No Data</t>
  </si>
  <si>
    <t>No active result or blank optional input.</t>
  </si>
  <si>
    <t>Default Decimal Places</t>
  </si>
  <si>
    <t>Rounding Method</t>
  </si>
  <si>
    <t>Output View</t>
  </si>
  <si>
    <t>Status Values</t>
  </si>
  <si>
    <t>Maximum Decimal Places</t>
  </si>
  <si>
    <t>Round</t>
  </si>
  <si>
    <t>Both</t>
  </si>
  <si>
    <t>PASS</t>
  </si>
  <si>
    <t>Default Rounding Method</t>
  </si>
  <si>
    <t>Truncate</t>
  </si>
  <si>
    <t>Decimal</t>
  </si>
  <si>
    <t>REVIEW</t>
  </si>
  <si>
    <t>Maximum Step Rows</t>
  </si>
  <si>
    <t>Remainder</t>
  </si>
  <si>
    <t>INVALID INPUT</t>
  </si>
  <si>
    <t>Recommended Input Decimals</t>
  </si>
  <si>
    <t>Limits are intentionally generous for an offline teaching/calculation workbook while keeping the digit-by-digit walkthrough readable. Values can be customized, but very large inputs may become less practical to inspect manually.</t>
  </si>
  <si>
    <t>Division identity</t>
  </si>
  <si>
    <t>Dividend = (Divisor × Whole Quotient) + Remainder</t>
  </si>
  <si>
    <t>Whole quotient</t>
  </si>
  <si>
    <t>TRUNC(Dividend ÷ Divisor) — truncation is toward zero.</t>
  </si>
  <si>
    <t>Remainder convention</t>
  </si>
  <si>
    <t>Remainder = Dividend − (Divisor × Whole Quotient). Its magnitude is less than |Divisor| for valid inputs.</t>
  </si>
  <si>
    <t>Decimal quotient</t>
  </si>
  <si>
    <t>Direct division shown to the selected decimal places using Round or Truncate.</t>
  </si>
  <si>
    <t>Decimal divisor</t>
  </si>
  <si>
    <t>For long-division visualization, decimal inputs are normalized by multiplying both values by a power of 10; the quotient does not change.</t>
  </si>
  <si>
    <t>Long-division cycle</t>
  </si>
  <si>
    <t>Divide → Multiply → Subtract → Bring Down → Repeat.</t>
  </si>
  <si>
    <t>Repeating decimal</t>
  </si>
  <si>
    <t>A non-zero remainder that appears again causes the following quotient digits to repeat.</t>
  </si>
  <si>
    <t>Terminating decimal</t>
  </si>
  <si>
    <t>The decimal expansion terminates when a decimal-stage remainder reaches zero.</t>
  </si>
  <si>
    <t>Verification</t>
  </si>
  <si>
    <t>The workbook independently checks that Dividend = Divisor × Whole Quotient + Remainder.</t>
  </si>
  <si>
    <t>Core terms</t>
  </si>
  <si>
    <t>Dividend = number being divided; Divisor = number dividing; Quotient = answer; Remainder = amount left over.</t>
  </si>
  <si>
    <t>Decimal answers</t>
  </si>
  <si>
    <t>After the integer digits are exhausted, bring down zeros to continue the same long-division process into decimal places.</t>
  </si>
  <si>
    <t>Negative values</t>
  </si>
  <si>
    <t>The step table visualizes absolute magnitudes; the final quotient sign is determined by the signs of the two inputs.</t>
  </si>
  <si>
    <t>Common mistake</t>
  </si>
  <si>
    <t>Never divide by zero. Also avoid rounding intermediate values; round only the displayed quotient.</t>
  </si>
  <si>
    <t>Remainder use</t>
  </si>
  <si>
    <t>In real-life problems, a remainder may mean leftover items, an additional container, or a fractional quantity depending on context.</t>
  </si>
  <si>
    <t>Workbook limit</t>
  </si>
  <si>
    <t>The display is optimized for normal teaching and calculation use; keep values reasonably sized for readable step-by-step inspection.</t>
  </si>
  <si>
    <t>Source</t>
  </si>
  <si>
    <t>Primary product reference: https://dothecalculation.com/calculators/long-division-calculator</t>
  </si>
  <si>
    <t>Case</t>
  </si>
  <si>
    <t>Dividend</t>
  </si>
  <si>
    <t>Divisor</t>
  </si>
  <si>
    <t>Places</t>
  </si>
  <si>
    <t>Expected</t>
  </si>
  <si>
    <t>Calculated</t>
  </si>
  <si>
    <t>Difference</t>
  </si>
  <si>
    <t>Input Status</t>
  </si>
  <si>
    <t>QA</t>
  </si>
  <si>
    <t>Normal</t>
  </si>
  <si>
    <t>Exact</t>
  </si>
  <si>
    <t>Repeating</t>
  </si>
  <si>
    <t>Zero dividend</t>
  </si>
  <si>
    <t>Negative</t>
  </si>
  <si>
    <t>Invalid divisor</t>
  </si>
  <si>
    <t>Do The Calculation | Long Division Calculator | dothecalculation.com</t>
  </si>
  <si>
    <t>Divide numbers step by step, compare precision, verify remainders, and solve multiple problems offline.</t>
  </si>
  <si>
    <t>Sample values are included for demonstration. Replace yellow input cells with your own values.</t>
  </si>
  <si>
    <t>Number to be divided</t>
  </si>
  <si>
    <t>Decimal Quotient</t>
  </si>
  <si>
    <t>Cannot be zero</t>
  </si>
  <si>
    <t>Whole Quotient</t>
  </si>
  <si>
    <t>Decimal Places</t>
  </si>
  <si>
    <t>Displayed precision</t>
  </si>
  <si>
    <t>Round or truncate</t>
  </si>
  <si>
    <t>Mixed Number</t>
  </si>
  <si>
    <t>Step Detail Limit</t>
  </si>
  <si>
    <t>Rows in walkthrough</t>
  </si>
  <si>
    <t>Decimal Type</t>
  </si>
  <si>
    <t>Result Sign</t>
  </si>
  <si>
    <t>Dividend decimal digits</t>
  </si>
  <si>
    <t>Divisor Decimal Shift</t>
  </si>
  <si>
    <t>Divisor decimal digits</t>
  </si>
  <si>
    <t>Displayed Steps</t>
  </si>
  <si>
    <t>Normalization places</t>
  </si>
  <si>
    <t>Approximation Error</t>
  </si>
  <si>
    <t>Scaled |Dividend|</t>
  </si>
  <si>
    <t>Scaled |Divisor|</t>
  </si>
  <si>
    <t>Integer digit count</t>
  </si>
  <si>
    <t>Step</t>
  </si>
  <si>
    <t>Phase</t>
  </si>
  <si>
    <t>Digit</t>
  </si>
  <si>
    <t>Working Value</t>
  </si>
  <si>
    <t>Quotient Digit</t>
  </si>
  <si>
    <t>Product</t>
  </si>
  <si>
    <t>Repeat?</t>
  </si>
  <si>
    <t>Action</t>
  </si>
  <si>
    <t>Rounded Quotient</t>
  </si>
  <si>
    <t>Truncated Quotient</t>
  </si>
  <si>
    <t>Rounded Error</t>
  </si>
  <si>
    <t>Truncated Error</t>
  </si>
  <si>
    <t>×</t>
  </si>
  <si>
    <t>Multiple</t>
  </si>
  <si>
    <t>Distance from |Dividend|</t>
  </si>
  <si>
    <t>Quotient</t>
  </si>
  <si>
    <t>Whole Q</t>
  </si>
  <si>
    <t>Status</t>
  </si>
  <si>
    <t>Notes</t>
  </si>
  <si>
    <t>How to read the result: use the whole quotient and remainder when you need complete groups plus leftovers; use the decimal quotient when you need a fractional answer. In real-life word problems, decide whether the remainder should stay as a leftover, become a fraction/decimal, or require rounding up to another whole unit.</t>
  </si>
  <si>
    <r>
      <t>WORKBOOK INTRODUCTION</t>
    </r>
    <r>
      <rPr>
        <b/>
        <sz val="16"/>
        <color rgb="FF0066FF"/>
        <rFont val="Century Gothic"/>
        <family val="2"/>
      </rPr>
      <t>.</t>
    </r>
  </si>
  <si>
    <r>
      <t>QUICK START</t>
    </r>
    <r>
      <rPr>
        <b/>
        <sz val="14"/>
        <color rgb="FF0066FF"/>
        <rFont val="Century Gothic"/>
        <family val="2"/>
      </rPr>
      <t>.</t>
    </r>
  </si>
  <si>
    <r>
      <t>DROPDOWN SOURCES</t>
    </r>
    <r>
      <rPr>
        <b/>
        <sz val="14"/>
        <color rgb="FF0066FF"/>
        <rFont val="Century Gothic"/>
        <family val="2"/>
      </rPr>
      <t>.</t>
    </r>
  </si>
  <si>
    <r>
      <t>VISUAL LEGEND</t>
    </r>
    <r>
      <rPr>
        <b/>
        <sz val="14"/>
        <color rgb="FF0066FF"/>
        <rFont val="Century Gothic"/>
        <family val="2"/>
      </rPr>
      <t>.</t>
    </r>
  </si>
  <si>
    <r>
      <t>CALCULATOR CONFIGURATION</t>
    </r>
    <r>
      <rPr>
        <b/>
        <sz val="14"/>
        <color rgb="FF0066FF"/>
        <rFont val="Century Gothic"/>
        <family val="2"/>
      </rPr>
      <t>.</t>
    </r>
  </si>
  <si>
    <r>
      <t xml:space="preserve">TOPIC REFERENCE &amp; </t>
    </r>
    <r>
      <rPr>
        <sz val="14"/>
        <color rgb="FF0066FF"/>
        <rFont val="Century Gothic"/>
        <family val="2"/>
      </rPr>
      <t>USEFUL NOTES.</t>
    </r>
  </si>
  <si>
    <r>
      <t xml:space="preserve">FORMULA &amp; </t>
    </r>
    <r>
      <rPr>
        <sz val="14"/>
        <color rgb="FF0066FF"/>
        <rFont val="Century Gothic"/>
        <family val="2"/>
      </rPr>
      <t>METHOD REFERENCE.</t>
    </r>
  </si>
  <si>
    <r>
      <t xml:space="preserve">INTERNAL QA </t>
    </r>
    <r>
      <rPr>
        <sz val="14"/>
        <color rgb="FF0066FF"/>
        <rFont val="Century Gothic"/>
        <family val="2"/>
      </rPr>
      <t>REFERENCE TESTS.</t>
    </r>
  </si>
  <si>
    <r>
      <t>INPUT CONTROL</t>
    </r>
    <r>
      <rPr>
        <b/>
        <sz val="14"/>
        <color rgb="FF0066FF"/>
        <rFont val="Century Gothic"/>
        <family val="2"/>
      </rPr>
      <t>.</t>
    </r>
  </si>
  <si>
    <r>
      <t>KEY RESULTS</t>
    </r>
    <r>
      <rPr>
        <b/>
        <sz val="14"/>
        <color rgb="FF0066FF"/>
        <rFont val="Century Gothic"/>
        <family val="2"/>
      </rPr>
      <t>.</t>
    </r>
  </si>
  <si>
    <r>
      <t>REMAINDER PATTERN</t>
    </r>
    <r>
      <rPr>
        <b/>
        <sz val="14"/>
        <color rgb="FF0066FF"/>
        <rFont val="Century Gothic"/>
        <family val="2"/>
      </rPr>
      <t>.</t>
    </r>
  </si>
  <si>
    <r>
      <t xml:space="preserve">CALCULATION </t>
    </r>
    <r>
      <rPr>
        <sz val="14"/>
        <color rgb="FF0066FF"/>
        <rFont val="Century Gothic"/>
        <family val="2"/>
      </rPr>
      <t>SUMMARY.</t>
    </r>
  </si>
  <si>
    <r>
      <t>METHOD SUPPORT</t>
    </r>
    <r>
      <rPr>
        <b/>
        <sz val="14"/>
        <color rgb="FF0066FF"/>
        <rFont val="Century Gothic"/>
        <family val="2"/>
      </rPr>
      <t>.</t>
    </r>
  </si>
  <si>
    <r>
      <t xml:space="preserve">Remainder by </t>
    </r>
    <r>
      <rPr>
        <sz val="14"/>
        <color rgb="FF0066FF"/>
        <rFont val="Century Gothic"/>
        <family val="2"/>
      </rPr>
      <t>Step.</t>
    </r>
  </si>
  <si>
    <r>
      <t xml:space="preserve">PRODUCT </t>
    </r>
    <r>
      <rPr>
        <sz val="14"/>
        <color rgb="FF0066FF"/>
        <rFont val="Century Gothic"/>
        <family val="2"/>
      </rPr>
      <t>CHART.</t>
    </r>
  </si>
  <si>
    <r>
      <t xml:space="preserve">PRECISION </t>
    </r>
    <r>
      <rPr>
        <sz val="14"/>
        <color rgb="FF0066FF"/>
        <rFont val="Century Gothic"/>
        <family val="2"/>
      </rPr>
      <t>COMPARISON.</t>
    </r>
  </si>
  <si>
    <r>
      <t xml:space="preserve">QUICK REFERENCE — </t>
    </r>
    <r>
      <rPr>
        <sz val="14"/>
        <color rgb="FF0066FF"/>
        <rFont val="Century Gothic"/>
        <family val="2"/>
      </rPr>
      <t>MULTIPLES OF DIVISOR.</t>
    </r>
  </si>
  <si>
    <r>
      <t>DETAILED LONG-</t>
    </r>
    <r>
      <rPr>
        <sz val="14"/>
        <color rgb="FF0066FF"/>
        <rFont val="Century Gothic"/>
        <family val="2"/>
      </rPr>
      <t>DIVISION WALKTHROUGH.</t>
    </r>
  </si>
  <si>
    <r>
      <t xml:space="preserve">BATCH SOLVER — </t>
    </r>
    <r>
      <rPr>
        <sz val="14"/>
        <color rgb="FF0066FF"/>
        <rFont val="Century Gothic"/>
        <family val="2"/>
      </rPr>
      <t>CHECK MULTIPLE PROBLEMS.</t>
    </r>
  </si>
  <si>
    <r>
      <t>DYNAMIC INSIGHTS</t>
    </r>
    <r>
      <rPr>
        <b/>
        <sz val="14"/>
        <color rgb="FF0066FF"/>
        <rFont val="Century Gothic"/>
        <family val="2"/>
      </rPr>
      <t>.</t>
    </r>
  </si>
  <si>
    <r>
      <t>ABOUT THIS TEMPLATE</t>
    </r>
    <r>
      <rPr>
        <b/>
        <sz val="28"/>
        <color rgb="FF0066FF"/>
        <rFont val="Century Gothic"/>
        <family val="2"/>
      </rPr>
      <t>.</t>
    </r>
  </si>
  <si>
    <t>Brand, usage, copyright, and disclaimer.</t>
  </si>
  <si>
    <t>Template name</t>
  </si>
  <si>
    <t>Version</t>
  </si>
  <si>
    <t>Free Website Version v1.0</t>
  </si>
  <si>
    <t>Brand</t>
  </si>
  <si>
    <t>Do The Calculation</t>
  </si>
  <si>
    <t>Website</t>
  </si>
  <si>
    <t>dothecalculation.com</t>
  </si>
  <si>
    <t>Format</t>
  </si>
  <si>
    <t>Microsoft Excel workbook without VBA/macros</t>
  </si>
  <si>
    <t>Compatibility</t>
  </si>
  <si>
    <t>Excel and reasonable Google Sheets compatibility</t>
  </si>
  <si>
    <t>Usage note: This free website version is designed for personal budgeting, household planning, freelancer cash flow review, and beginner-friendly annual budget tracking. You may edit categories and sample data for your own planning needs.</t>
  </si>
  <si>
    <t>Disclaimer: This spreadsheet template is provided for general planning and informational purposes only. It does not constitute financial, legal, tax, investment, or professional advice. Users should review their own financial situation and consult a qualified professional where necessary.</t>
  </si>
  <si>
    <t>Redistribution note: Unauthorized resale or redistribution of this template file is not allowed.</t>
  </si>
  <si>
    <t>Copyright © 2026 Do The Calculation. All rights reserved.</t>
  </si>
  <si>
    <t>Long division calculator  Template V1</t>
  </si>
  <si>
    <t>Long division calculator .</t>
  </si>
  <si>
    <r>
      <rPr>
        <b/>
        <sz val="12"/>
        <color rgb="FFFF0000"/>
        <rFont val="Century Gothic"/>
        <family val="2"/>
      </rPr>
      <t>Disclaimer:</t>
    </r>
    <r>
      <rPr>
        <sz val="10"/>
        <color rgb="FF000000"/>
        <rFont val="Century Gothic"/>
        <family val="2"/>
      </rPr>
      <t xml:space="preserve"> Results depend on the entered values, selected method, assumptions, and precision settings. This workbook is designed for mathematical learning and calculation checks; always interpret remainders according to the real-world context of the problem.</t>
    </r>
  </si>
  <si>
    <r>
      <t xml:space="preserve">LONG DIVISION CALCULATOR - </t>
    </r>
    <r>
      <rPr>
        <sz val="28"/>
        <color rgb="FF0066FF"/>
        <rFont val="Century Gothic"/>
        <family val="2"/>
      </rPr>
      <t>SETTINGS &amp; GUIDE</t>
    </r>
    <r>
      <rPr>
        <b/>
        <sz val="28"/>
        <color rgb="FF0066FF"/>
        <rFont val="Century Gothic"/>
        <family val="2"/>
      </rPr>
      <t>.</t>
    </r>
  </si>
  <si>
    <r>
      <t>LONG DIVISION CALCULATOR</t>
    </r>
    <r>
      <rPr>
        <b/>
        <sz val="28"/>
        <color rgb="FF3366FF"/>
        <rFont val="Century Gothic"/>
        <family val="2"/>
      </rPr>
      <t>.</t>
    </r>
  </si>
  <si>
    <t>Result Type</t>
  </si>
  <si>
    <t>Mixed Number Check</t>
  </si>
  <si>
    <t>&lt;&lt;&lt;- Insert new rows from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</si>
</sst>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38">
    <font>
      <sz val="11"/>
      <name val="Carlito"/>
    </font>
    <font>
      <sz val="11"/>
      <name val="Carlito"/>
    </font>
    <font>
      <sz val="10"/>
      <color rgb="FF000000"/>
      <name val="Century Gothic"/>
      <family val="2"/>
    </font>
    <font>
      <sz val="11"/>
      <name val="Century Gothic"/>
      <family val="2"/>
    </font>
    <font>
      <b/>
      <sz val="10"/>
      <color rgb="FF000000"/>
      <name val="Century Gothic"/>
      <family val="2"/>
    </font>
    <font>
      <sz val="10"/>
      <name val="Century Gothic"/>
      <family val="2"/>
    </font>
    <font>
      <b/>
      <sz val="10"/>
      <color rgb="FFFFFFFF"/>
      <name val="Century Gothic"/>
      <family val="2"/>
    </font>
    <font>
      <sz val="10"/>
      <color rgb="FF464632"/>
      <name val="Century Gothic"/>
      <family val="2"/>
    </font>
    <font>
      <sz val="10"/>
      <color theme="1"/>
      <name val="Century Gothic"/>
      <family val="2"/>
    </font>
    <font>
      <b/>
      <sz val="10"/>
      <color theme="1"/>
      <name val="Century Gothic"/>
      <family val="2"/>
    </font>
    <font>
      <b/>
      <sz val="11"/>
      <color theme="1"/>
      <name val="Century Gothic"/>
      <family val="2"/>
    </font>
    <font>
      <b/>
      <sz val="12"/>
      <color theme="1"/>
      <name val="Century Gothic"/>
      <family val="2"/>
    </font>
    <font>
      <b/>
      <sz val="14"/>
      <color theme="1"/>
      <name val="Century Gothic"/>
      <family val="2"/>
    </font>
    <font>
      <b/>
      <sz val="16"/>
      <color theme="1"/>
      <name val="Century Gothic"/>
      <family val="2"/>
    </font>
    <font>
      <b/>
      <sz val="24"/>
      <color theme="1"/>
      <name val="Century Gothic"/>
      <family val="2"/>
    </font>
    <font>
      <b/>
      <sz val="28"/>
      <color theme="1"/>
      <name val="Century Gothic"/>
      <family val="2"/>
    </font>
    <font>
      <b/>
      <sz val="10"/>
      <color theme="0"/>
      <name val="Century Gothic"/>
      <family val="2"/>
    </font>
    <font>
      <b/>
      <sz val="11"/>
      <color theme="0"/>
      <name val="Century Gothic"/>
      <family val="2"/>
    </font>
    <font>
      <sz val="11"/>
      <color rgb="FF000000"/>
      <name val="Century Gothic"/>
      <family val="2"/>
    </font>
    <font>
      <sz val="12"/>
      <color rgb="FF000000"/>
      <name val="Century Gothic"/>
      <family val="2"/>
    </font>
    <font>
      <sz val="12"/>
      <name val="Century Gothic"/>
      <family val="2"/>
    </font>
    <font>
      <b/>
      <sz val="28"/>
      <color rgb="FF0066FF"/>
      <name val="Century Gothic"/>
      <family val="2"/>
    </font>
    <font>
      <sz val="28"/>
      <color rgb="FF0066FF"/>
      <name val="Century Gothic"/>
      <family val="2"/>
    </font>
    <font>
      <b/>
      <sz val="16"/>
      <color rgb="FF0066FF"/>
      <name val="Century Gothic"/>
      <family val="2"/>
    </font>
    <font>
      <b/>
      <sz val="14"/>
      <color rgb="FF0066FF"/>
      <name val="Century Gothic"/>
      <family val="2"/>
    </font>
    <font>
      <sz val="14"/>
      <color rgb="FF0066FF"/>
      <name val="Century Gothic"/>
      <family val="2"/>
    </font>
    <font>
      <b/>
      <sz val="11"/>
      <color rgb="FF0066FF"/>
      <name val="Century Gothic"/>
      <family val="2"/>
    </font>
    <font>
      <u/>
      <sz val="11"/>
      <color theme="10"/>
      <name val="Carlito"/>
    </font>
    <font>
      <sz val="11"/>
      <color theme="1"/>
      <name val="Century Gothic"/>
      <family val="2"/>
    </font>
    <font>
      <sz val="28"/>
      <color theme="1"/>
      <name val="Century Gothic"/>
      <family val="2"/>
    </font>
    <font>
      <sz val="11"/>
      <color theme="0"/>
      <name val="Century Gothic"/>
      <family val="2"/>
    </font>
    <font>
      <b/>
      <sz val="11"/>
      <color rgb="FF464632"/>
      <name val="Century Gothic"/>
      <family val="2"/>
    </font>
    <font>
      <b/>
      <sz val="12"/>
      <color rgb="FFFF0000"/>
      <name val="Century Gothic"/>
      <family val="2"/>
    </font>
    <font>
      <i/>
      <sz val="10"/>
      <color rgb="FF464632"/>
      <name val="Century Gothic"/>
      <family val="2"/>
    </font>
    <font>
      <i/>
      <sz val="10"/>
      <color rgb="FF000000"/>
      <name val="Century Gothic"/>
      <family val="2"/>
    </font>
    <font>
      <b/>
      <i/>
      <sz val="12"/>
      <color rgb="FF000000"/>
      <name val="Century Gothic"/>
      <family val="2"/>
    </font>
    <font>
      <b/>
      <sz val="28"/>
      <color rgb="FF3366FF"/>
      <name val="Century Gothic"/>
      <family val="2"/>
    </font>
    <font>
      <i/>
      <sz val="10"/>
      <name val="Century Gothic"/>
      <family val="2"/>
    </font>
  </fonts>
  <fills count="19">
    <fill>
      <patternFill patternType="none"/>
    </fill>
    <fill>
      <patternFill patternType="gray125"/>
    </fill>
    <fill>
      <patternFill patternType="solid">
        <fgColor rgb="FFF5F5EF"/>
      </patternFill>
    </fill>
    <fill>
      <patternFill patternType="solid">
        <fgColor rgb="FFFFFFFF"/>
      </patternFill>
    </fill>
    <fill>
      <patternFill patternType="solid">
        <fgColor rgb="FFEBF3FF"/>
      </patternFill>
    </fill>
    <fill>
      <patternFill patternType="solid">
        <fgColor rgb="FFFFF7E6"/>
      </patternFill>
    </fill>
    <fill>
      <patternFill patternType="solid">
        <fgColor rgb="FFE8F2E2"/>
      </patternFill>
    </fill>
    <fill>
      <patternFill patternType="solid">
        <fgColor rgb="FFFFF4D5"/>
      </patternFill>
    </fill>
    <fill>
      <patternFill patternType="solid">
        <fgColor rgb="FFFCE4D6"/>
      </patternFill>
    </fill>
    <fill>
      <patternFill patternType="solid">
        <fgColor rgb="FFEDEDED"/>
      </patternFill>
    </fill>
    <fill>
      <patternFill patternType="solid">
        <fgColor rgb="FFF5F5EF"/>
        <bgColor indexed="64"/>
      </patternFill>
    </fill>
    <fill>
      <patternFill patternType="solid">
        <fgColor rgb="FFEBF3FF"/>
        <bgColor indexed="64"/>
      </patternFill>
    </fill>
    <fill>
      <patternFill patternType="solid">
        <fgColor theme="0" tint="-4.9989318521683403E-2"/>
        <bgColor indexed="64"/>
      </patternFill>
    </fill>
    <fill>
      <patternFill patternType="solid">
        <fgColor theme="0"/>
        <bgColor indexed="64"/>
      </patternFill>
    </fill>
    <fill>
      <patternFill patternType="solid">
        <fgColor rgb="FF464632"/>
        <bgColor indexed="64"/>
      </patternFill>
    </fill>
    <fill>
      <patternFill patternType="solid">
        <fgColor rgb="FFE7E7D9"/>
        <bgColor indexed="64"/>
      </patternFill>
    </fill>
    <fill>
      <patternFill patternType="solid">
        <fgColor rgb="FFFFE1E1"/>
        <bgColor indexed="64"/>
      </patternFill>
    </fill>
    <fill>
      <patternFill patternType="solid">
        <fgColor rgb="FFFFF5D5"/>
        <bgColor indexed="64"/>
      </patternFill>
    </fill>
    <fill>
      <patternFill patternType="solid">
        <fgColor rgb="FFFFF7E6"/>
        <bgColor indexed="64"/>
      </patternFill>
    </fill>
  </fills>
  <borders count="4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0066FF"/>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0" tint="-0.14996795556505021"/>
      </top>
      <bottom style="thin">
        <color theme="0" tint="-0.14996795556505021"/>
      </bottom>
      <diagonal/>
    </border>
    <border>
      <left/>
      <right style="thick">
        <color theme="0" tint="-0.14996795556505021"/>
      </right>
      <top/>
      <bottom style="thin">
        <color theme="0" tint="-0.14996795556505021"/>
      </bottom>
      <diagonal/>
    </border>
    <border>
      <left/>
      <right style="thick">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rgb="FF464632"/>
      </left>
      <right/>
      <top style="thin">
        <color rgb="FF464632"/>
      </top>
      <bottom/>
      <diagonal/>
    </border>
    <border>
      <left/>
      <right style="thin">
        <color rgb="FF464632"/>
      </right>
      <top style="thin">
        <color rgb="FF464632"/>
      </top>
      <bottom/>
      <diagonal/>
    </border>
    <border>
      <left style="thin">
        <color rgb="FF464632"/>
      </left>
      <right/>
      <top/>
      <bottom style="thin">
        <color rgb="FF464632"/>
      </bottom>
      <diagonal/>
    </border>
    <border>
      <left/>
      <right style="thin">
        <color rgb="FF464632"/>
      </right>
      <top/>
      <bottom style="thin">
        <color rgb="FF464632"/>
      </bottom>
      <diagonal/>
    </border>
    <border>
      <left style="thin">
        <color rgb="FF464632"/>
      </left>
      <right/>
      <top style="thin">
        <color rgb="FF464632"/>
      </top>
      <bottom style="thin">
        <color rgb="FF464632"/>
      </bottom>
      <diagonal/>
    </border>
    <border>
      <left/>
      <right/>
      <top style="thin">
        <color rgb="FF464632"/>
      </top>
      <bottom style="thin">
        <color rgb="FF464632"/>
      </bottom>
      <diagonal/>
    </border>
    <border>
      <left/>
      <right style="thin">
        <color rgb="FF464632"/>
      </right>
      <top style="thin">
        <color rgb="FF464632"/>
      </top>
      <bottom style="thin">
        <color rgb="FF46463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rgb="FF464632"/>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rgb="FFFFD9D9"/>
      </top>
      <bottom/>
      <diagonal/>
    </border>
    <border>
      <left/>
      <right style="thin">
        <color rgb="FFFFD9D9"/>
      </right>
      <top style="thin">
        <color rgb="FFFFD9D9"/>
      </top>
      <bottom/>
      <diagonal/>
    </border>
    <border>
      <left/>
      <right/>
      <top/>
      <bottom style="thin">
        <color rgb="FFFFD9D9"/>
      </bottom>
      <diagonal/>
    </border>
    <border>
      <left/>
      <right style="thin">
        <color rgb="FFFFD9D9"/>
      </right>
      <top/>
      <bottom style="thin">
        <color rgb="FFFFD9D9"/>
      </bottom>
      <diagonal/>
    </border>
    <border>
      <left style="thin">
        <color rgb="FFFFEBAB"/>
      </left>
      <right/>
      <top style="thin">
        <color rgb="FFFFEBAB"/>
      </top>
      <bottom style="thin">
        <color rgb="FFFFEBAB"/>
      </bottom>
      <diagonal/>
    </border>
    <border>
      <left/>
      <right/>
      <top style="thin">
        <color rgb="FFFFEBAB"/>
      </top>
      <bottom style="thin">
        <color rgb="FFFFEBAB"/>
      </bottom>
      <diagonal/>
    </border>
    <border>
      <left/>
      <right style="thin">
        <color rgb="FFFFEBAB"/>
      </right>
      <top style="thin">
        <color rgb="FFFFEBAB"/>
      </top>
      <bottom style="thin">
        <color rgb="FFFFEBAB"/>
      </bottom>
      <diagonal/>
    </border>
    <border>
      <left style="thin">
        <color theme="0" tint="-0.14993743705557422"/>
      </left>
      <right/>
      <top/>
      <bottom/>
      <diagonal/>
    </border>
    <border>
      <left style="thick">
        <color rgb="FFFF8B8B"/>
      </left>
      <right/>
      <top style="thin">
        <color rgb="FFFFD9D9"/>
      </top>
      <bottom/>
      <diagonal/>
    </border>
    <border>
      <left style="thick">
        <color rgb="FFFF8B8B"/>
      </left>
      <right/>
      <top/>
      <bottom style="thin">
        <color rgb="FFFFD9D9"/>
      </bottom>
      <diagonal/>
    </border>
    <border>
      <left style="thick">
        <color rgb="FFFFDE75"/>
      </left>
      <right/>
      <top style="thin">
        <color rgb="FFFFEBAB"/>
      </top>
      <bottom style="thin">
        <color rgb="FFFFEBAB"/>
      </bottom>
      <diagonal/>
    </border>
  </borders>
  <cellStyleXfs count="4">
    <xf numFmtId="0" fontId="0" fillId="0" borderId="0"/>
    <xf numFmtId="0" fontId="27" fillId="0" borderId="0" applyNumberFormat="0" applyFill="0" applyBorder="0" applyAlignment="0" applyProtection="0"/>
    <xf numFmtId="0" fontId="1" fillId="0" borderId="14"/>
    <xf numFmtId="0" fontId="27" fillId="0" borderId="14" applyNumberFormat="0" applyFill="0" applyBorder="0" applyAlignment="0" applyProtection="0"/>
  </cellStyleXfs>
  <cellXfs count="154">
    <xf numFmtId="0" fontId="0" fillId="0" borderId="0" xfId="0"/>
    <xf numFmtId="0" fontId="2"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left" vertical="center" indent="1"/>
    </xf>
    <xf numFmtId="0" fontId="7" fillId="2" borderId="0" xfId="0" applyFont="1" applyFill="1" applyAlignment="1">
      <alignment vertical="center"/>
    </xf>
    <xf numFmtId="0" fontId="5" fillId="10" borderId="0" xfId="0" applyFont="1" applyFill="1" applyAlignment="1">
      <alignment horizontal="left" vertical="center"/>
    </xf>
    <xf numFmtId="0" fontId="2" fillId="10" borderId="0" xfId="0" applyFont="1" applyFill="1" applyAlignment="1">
      <alignment horizontal="left" vertical="center"/>
    </xf>
    <xf numFmtId="0" fontId="6" fillId="10" borderId="0" xfId="0" applyFont="1" applyFill="1" applyAlignment="1">
      <alignment vertical="center"/>
    </xf>
    <xf numFmtId="0" fontId="8" fillId="10" borderId="0" xfId="0" applyFont="1" applyFill="1" applyAlignment="1">
      <alignment horizontal="left" vertical="center"/>
    </xf>
    <xf numFmtId="0" fontId="9" fillId="10" borderId="0" xfId="0" applyFont="1" applyFill="1" applyAlignment="1">
      <alignment vertical="center"/>
    </xf>
    <xf numFmtId="0" fontId="15" fillId="10" borderId="0" xfId="0" applyFont="1" applyFill="1" applyAlignment="1">
      <alignment vertical="center"/>
    </xf>
    <xf numFmtId="0" fontId="12" fillId="10" borderId="15" xfId="0" applyFont="1" applyFill="1" applyBorder="1" applyAlignment="1">
      <alignment horizontal="left" vertical="center" indent="1"/>
    </xf>
    <xf numFmtId="0" fontId="2" fillId="10" borderId="1" xfId="0" applyFont="1" applyFill="1" applyBorder="1" applyAlignment="1">
      <alignment vertical="center"/>
    </xf>
    <xf numFmtId="0" fontId="2" fillId="10" borderId="2" xfId="0" applyFont="1" applyFill="1" applyBorder="1" applyAlignment="1">
      <alignment vertical="center"/>
    </xf>
    <xf numFmtId="0" fontId="2" fillId="10" borderId="3" xfId="0" applyFont="1" applyFill="1" applyBorder="1" applyAlignment="1">
      <alignment vertical="center"/>
    </xf>
    <xf numFmtId="0" fontId="2" fillId="11" borderId="17" xfId="0" applyFont="1" applyFill="1" applyBorder="1" applyAlignment="1">
      <alignment horizontal="left" vertical="center" wrapText="1" indent="1"/>
    </xf>
    <xf numFmtId="0" fontId="2" fillId="11" borderId="18" xfId="0" applyFont="1" applyFill="1" applyBorder="1" applyAlignment="1">
      <alignment horizontal="left" vertical="center" wrapText="1" indent="1"/>
    </xf>
    <xf numFmtId="0" fontId="2" fillId="11" borderId="19" xfId="0" applyFont="1" applyFill="1" applyBorder="1" applyAlignment="1">
      <alignment horizontal="left" vertical="center" wrapText="1" indent="1"/>
    </xf>
    <xf numFmtId="0" fontId="2" fillId="11" borderId="20" xfId="0" applyFont="1" applyFill="1" applyBorder="1" applyAlignment="1">
      <alignment horizontal="left" vertical="center" wrapText="1" indent="1"/>
    </xf>
    <xf numFmtId="0" fontId="2" fillId="11" borderId="21" xfId="0" applyFont="1" applyFill="1" applyBorder="1" applyAlignment="1">
      <alignment horizontal="left" vertical="center" wrapText="1" indent="1"/>
    </xf>
    <xf numFmtId="0" fontId="2" fillId="11" borderId="22" xfId="0" applyFont="1" applyFill="1" applyBorder="1" applyAlignment="1">
      <alignment horizontal="left" vertical="center" wrapText="1" indent="1"/>
    </xf>
    <xf numFmtId="0" fontId="2" fillId="10" borderId="13" xfId="0" applyFont="1" applyFill="1" applyBorder="1" applyAlignment="1">
      <alignment vertical="center"/>
    </xf>
    <xf numFmtId="0" fontId="2" fillId="10" borderId="4" xfId="0" applyFont="1" applyFill="1" applyBorder="1" applyAlignment="1">
      <alignment vertical="center"/>
    </xf>
    <xf numFmtId="0" fontId="2" fillId="10" borderId="8" xfId="0" applyFont="1" applyFill="1" applyBorder="1" applyAlignment="1">
      <alignment vertical="center"/>
    </xf>
    <xf numFmtId="0" fontId="2" fillId="10" borderId="9" xfId="0" applyFont="1" applyFill="1" applyBorder="1" applyAlignment="1">
      <alignment vertical="center"/>
    </xf>
    <xf numFmtId="0" fontId="2" fillId="10" borderId="10" xfId="0" applyFont="1" applyFill="1" applyBorder="1" applyAlignment="1">
      <alignment vertical="center"/>
    </xf>
    <xf numFmtId="0" fontId="2" fillId="10" borderId="21" xfId="0" applyFont="1" applyFill="1" applyBorder="1" applyAlignment="1">
      <alignment horizontal="left" vertical="center" indent="1"/>
    </xf>
    <xf numFmtId="0" fontId="2" fillId="10" borderId="23" xfId="0" applyFont="1" applyFill="1" applyBorder="1" applyAlignment="1">
      <alignment horizontal="left" vertical="center" indent="1"/>
    </xf>
    <xf numFmtId="0" fontId="4" fillId="12" borderId="24" xfId="0" applyFont="1" applyFill="1" applyBorder="1" applyAlignment="1">
      <alignment horizontal="center" vertical="center"/>
    </xf>
    <xf numFmtId="0" fontId="4" fillId="12" borderId="25" xfId="0" applyFont="1" applyFill="1" applyBorder="1" applyAlignment="1">
      <alignment horizontal="center" vertical="center"/>
    </xf>
    <xf numFmtId="0" fontId="2" fillId="3" borderId="16" xfId="0" applyFont="1" applyFill="1" applyBorder="1" applyAlignment="1">
      <alignment horizontal="left" vertical="center" indent="1"/>
    </xf>
    <xf numFmtId="0" fontId="19" fillId="2" borderId="0" xfId="0" applyFont="1" applyFill="1" applyAlignment="1">
      <alignment horizontal="left" vertical="center"/>
    </xf>
    <xf numFmtId="0" fontId="20" fillId="10" borderId="0" xfId="0" applyFont="1" applyFill="1" applyAlignment="1">
      <alignment horizontal="left" vertical="center"/>
    </xf>
    <xf numFmtId="0" fontId="2" fillId="3" borderId="16" xfId="0" applyFont="1" applyFill="1" applyBorder="1" applyAlignment="1">
      <alignment horizontal="left" vertical="center" indent="1"/>
    </xf>
    <xf numFmtId="164" fontId="2" fillId="3" borderId="16" xfId="0" applyNumberFormat="1" applyFont="1" applyFill="1" applyBorder="1" applyAlignment="1">
      <alignment horizontal="left" vertical="center" indent="1"/>
    </xf>
    <xf numFmtId="0" fontId="2" fillId="10" borderId="11" xfId="0" applyFont="1" applyFill="1" applyBorder="1" applyAlignment="1">
      <alignment horizontal="left" vertical="center"/>
    </xf>
    <xf numFmtId="0" fontId="2" fillId="10" borderId="12" xfId="0" applyFont="1" applyFill="1" applyBorder="1" applyAlignment="1">
      <alignment horizontal="left" vertical="center"/>
    </xf>
    <xf numFmtId="0" fontId="2" fillId="3" borderId="26" xfId="0" applyFont="1" applyFill="1" applyBorder="1" applyAlignment="1">
      <alignment horizontal="left" vertical="center" indent="1"/>
    </xf>
    <xf numFmtId="164" fontId="2" fillId="3" borderId="26" xfId="0" applyNumberFormat="1" applyFont="1" applyFill="1" applyBorder="1" applyAlignment="1">
      <alignment horizontal="left" vertical="center" indent="1"/>
    </xf>
    <xf numFmtId="0" fontId="9" fillId="12" borderId="0" xfId="0" applyFont="1" applyFill="1" applyAlignment="1">
      <alignment vertical="center"/>
    </xf>
    <xf numFmtId="0" fontId="4" fillId="10" borderId="21" xfId="0" applyFont="1" applyFill="1" applyBorder="1" applyAlignment="1">
      <alignment horizontal="left" vertical="center" indent="1"/>
    </xf>
    <xf numFmtId="0" fontId="4" fillId="10" borderId="24" xfId="0" applyFont="1" applyFill="1" applyBorder="1" applyAlignment="1">
      <alignment horizontal="left" vertical="center" indent="1"/>
    </xf>
    <xf numFmtId="0" fontId="4" fillId="10" borderId="23" xfId="0" applyFont="1" applyFill="1" applyBorder="1" applyAlignment="1">
      <alignment horizontal="left" vertical="center" indent="1"/>
    </xf>
    <xf numFmtId="0" fontId="4" fillId="10" borderId="25" xfId="0" applyFont="1" applyFill="1" applyBorder="1" applyAlignment="1">
      <alignment horizontal="left" vertical="center" indent="1"/>
    </xf>
    <xf numFmtId="0" fontId="2" fillId="5" borderId="16" xfId="0" applyFont="1" applyFill="1" applyBorder="1" applyAlignment="1">
      <alignment horizontal="left" vertical="center" indent="1"/>
    </xf>
    <xf numFmtId="0" fontId="8" fillId="2" borderId="0" xfId="0" applyFont="1" applyFill="1" applyAlignment="1">
      <alignment vertical="center"/>
    </xf>
    <xf numFmtId="0" fontId="13" fillId="10" borderId="15" xfId="0" applyFont="1" applyFill="1" applyBorder="1" applyAlignment="1">
      <alignment horizontal="left" vertical="center" indent="1"/>
    </xf>
    <xf numFmtId="0" fontId="17" fillId="14" borderId="31" xfId="0" applyFont="1" applyFill="1" applyBorder="1" applyAlignment="1">
      <alignment horizontal="center" vertical="center"/>
    </xf>
    <xf numFmtId="0" fontId="17" fillId="14" borderId="32" xfId="0" applyFont="1" applyFill="1" applyBorder="1" applyAlignment="1">
      <alignment horizontal="center" vertical="center"/>
    </xf>
    <xf numFmtId="0" fontId="17" fillId="14" borderId="27" xfId="0" applyFont="1" applyFill="1" applyBorder="1" applyAlignment="1">
      <alignment horizontal="center" vertical="center"/>
    </xf>
    <xf numFmtId="0" fontId="17" fillId="14" borderId="28" xfId="0" applyFont="1" applyFill="1" applyBorder="1" applyAlignment="1">
      <alignment horizontal="center" vertical="center"/>
    </xf>
    <xf numFmtId="0" fontId="17" fillId="14" borderId="29" xfId="0" applyFont="1" applyFill="1" applyBorder="1" applyAlignment="1">
      <alignment horizontal="center" vertical="center"/>
    </xf>
    <xf numFmtId="0" fontId="17" fillId="14" borderId="30" xfId="0" applyFont="1" applyFill="1" applyBorder="1" applyAlignment="1">
      <alignment horizontal="center" vertical="center"/>
    </xf>
    <xf numFmtId="0" fontId="4" fillId="5" borderId="24" xfId="0" applyFont="1" applyFill="1" applyBorder="1" applyAlignment="1">
      <alignment horizontal="left" vertical="center" indent="1"/>
    </xf>
    <xf numFmtId="0" fontId="4" fillId="3" borderId="25" xfId="0" applyFont="1" applyFill="1" applyBorder="1" applyAlignment="1">
      <alignment horizontal="left" vertical="center" indent="1"/>
    </xf>
    <xf numFmtId="0" fontId="4" fillId="4" borderId="25" xfId="0" applyFont="1" applyFill="1" applyBorder="1" applyAlignment="1">
      <alignment horizontal="left" vertical="center" indent="1"/>
    </xf>
    <xf numFmtId="0" fontId="4" fillId="6" borderId="25" xfId="0" applyFont="1" applyFill="1" applyBorder="1" applyAlignment="1">
      <alignment horizontal="left" vertical="center" indent="1"/>
    </xf>
    <xf numFmtId="0" fontId="4" fillId="7" borderId="25" xfId="0" applyFont="1" applyFill="1" applyBorder="1" applyAlignment="1">
      <alignment horizontal="left" vertical="center" indent="1"/>
    </xf>
    <xf numFmtId="0" fontId="4" fillId="8" borderId="25" xfId="0" applyFont="1" applyFill="1" applyBorder="1" applyAlignment="1">
      <alignment horizontal="left" vertical="center" indent="1"/>
    </xf>
    <xf numFmtId="0" fontId="4" fillId="9" borderId="25" xfId="0" applyFont="1" applyFill="1" applyBorder="1" applyAlignment="1">
      <alignment horizontal="left" vertical="center" indent="1"/>
    </xf>
    <xf numFmtId="0" fontId="0" fillId="10" borderId="0" xfId="0" applyFill="1"/>
    <xf numFmtId="0" fontId="8" fillId="10" borderId="0" xfId="0" applyFont="1" applyFill="1" applyAlignment="1">
      <alignment horizontal="left" vertical="center" indent="1"/>
    </xf>
    <xf numFmtId="0" fontId="9" fillId="10" borderId="0" xfId="0" applyFont="1" applyFill="1" applyAlignment="1">
      <alignment horizontal="left" vertical="center" indent="1"/>
    </xf>
    <xf numFmtId="0" fontId="2" fillId="10" borderId="0" xfId="0" applyFont="1" applyFill="1" applyAlignment="1">
      <alignment horizontal="left" vertical="center" indent="1"/>
    </xf>
    <xf numFmtId="0" fontId="4" fillId="10" borderId="7" xfId="0" applyFont="1" applyFill="1" applyBorder="1" applyAlignment="1">
      <alignment horizontal="left" vertical="center" indent="1"/>
    </xf>
    <xf numFmtId="0" fontId="6" fillId="10" borderId="0" xfId="0" applyFont="1" applyFill="1" applyAlignment="1">
      <alignment horizontal="left" vertical="center" indent="1"/>
    </xf>
    <xf numFmtId="0" fontId="2" fillId="10" borderId="5" xfId="0" applyFont="1" applyFill="1" applyBorder="1" applyAlignment="1">
      <alignment horizontal="left" vertical="center" indent="1"/>
    </xf>
    <xf numFmtId="0" fontId="18" fillId="2" borderId="0" xfId="0" applyFont="1" applyFill="1" applyAlignment="1">
      <alignment horizontal="center" vertical="center" wrapText="1"/>
    </xf>
    <xf numFmtId="0" fontId="12" fillId="10" borderId="14" xfId="0" applyFont="1" applyFill="1" applyBorder="1" applyAlignment="1">
      <alignment horizontal="left" vertical="center" indent="1"/>
    </xf>
    <xf numFmtId="0" fontId="12" fillId="10" borderId="15" xfId="0" applyFont="1" applyFill="1" applyBorder="1" applyAlignment="1">
      <alignment horizontal="left" vertical="center" indent="1"/>
    </xf>
    <xf numFmtId="165" fontId="4" fillId="5" borderId="16" xfId="0" applyNumberFormat="1" applyFont="1" applyFill="1" applyBorder="1" applyAlignment="1">
      <alignment horizontal="left" vertical="center" indent="1"/>
    </xf>
    <xf numFmtId="1" fontId="4" fillId="5" borderId="16" xfId="0" applyNumberFormat="1" applyFont="1" applyFill="1" applyBorder="1" applyAlignment="1">
      <alignment horizontal="left" vertical="center" indent="1"/>
    </xf>
    <xf numFmtId="164" fontId="4" fillId="3" borderId="16" xfId="0" applyNumberFormat="1" applyFont="1" applyFill="1" applyBorder="1" applyAlignment="1">
      <alignment horizontal="left" vertical="center" indent="1"/>
    </xf>
    <xf numFmtId="1" fontId="4" fillId="3" borderId="16" xfId="0" applyNumberFormat="1" applyFont="1" applyFill="1" applyBorder="1" applyAlignment="1">
      <alignment horizontal="left" vertical="center" indent="1"/>
    </xf>
    <xf numFmtId="164" fontId="2" fillId="3" borderId="16" xfId="0" applyNumberFormat="1" applyFont="1" applyFill="1" applyBorder="1" applyAlignment="1">
      <alignment horizontal="left" vertical="center" indent="1"/>
    </xf>
    <xf numFmtId="1" fontId="2" fillId="3" borderId="16" xfId="0" applyNumberFormat="1" applyFont="1" applyFill="1" applyBorder="1" applyAlignment="1">
      <alignment horizontal="left" vertical="center" indent="1"/>
    </xf>
    <xf numFmtId="0" fontId="2" fillId="3" borderId="34" xfId="0" applyFont="1" applyFill="1" applyBorder="1" applyAlignment="1">
      <alignment horizontal="left" vertical="center" indent="1"/>
    </xf>
    <xf numFmtId="0" fontId="2" fillId="3" borderId="23" xfId="0" applyFont="1" applyFill="1" applyBorder="1" applyAlignment="1">
      <alignment horizontal="left" vertical="center" indent="1"/>
    </xf>
    <xf numFmtId="0" fontId="2" fillId="3" borderId="35" xfId="0" applyFont="1" applyFill="1" applyBorder="1" applyAlignment="1">
      <alignment horizontal="left" vertical="center" indent="1"/>
    </xf>
    <xf numFmtId="0" fontId="2" fillId="3" borderId="20" xfId="0" applyFont="1" applyFill="1" applyBorder="1" applyAlignment="1">
      <alignment horizontal="left" vertical="center" indent="1"/>
    </xf>
    <xf numFmtId="0" fontId="2" fillId="3" borderId="21" xfId="0" applyFont="1" applyFill="1" applyBorder="1" applyAlignment="1">
      <alignment horizontal="left" vertical="center" indent="1"/>
    </xf>
    <xf numFmtId="0" fontId="2" fillId="3" borderId="22" xfId="0" applyFont="1" applyFill="1" applyBorder="1" applyAlignment="1">
      <alignment horizontal="left" vertical="center" indent="1"/>
    </xf>
    <xf numFmtId="0" fontId="17" fillId="14" borderId="31" xfId="0" applyFont="1" applyFill="1" applyBorder="1" applyAlignment="1">
      <alignment horizontal="center" vertical="center" wrapText="1"/>
    </xf>
    <xf numFmtId="0" fontId="17" fillId="14" borderId="32" xfId="0" applyFont="1" applyFill="1" applyBorder="1" applyAlignment="1">
      <alignment horizontal="center" vertical="center" wrapText="1"/>
    </xf>
    <xf numFmtId="0" fontId="17" fillId="14" borderId="33" xfId="0" applyFont="1" applyFill="1" applyBorder="1" applyAlignment="1">
      <alignment horizontal="center" vertical="center" wrapText="1"/>
    </xf>
    <xf numFmtId="0" fontId="2" fillId="3" borderId="36" xfId="0" applyFont="1" applyFill="1" applyBorder="1" applyAlignment="1">
      <alignment horizontal="left" vertical="center" indent="1"/>
    </xf>
    <xf numFmtId="165" fontId="4" fillId="5" borderId="36" xfId="0" applyNumberFormat="1" applyFont="1" applyFill="1" applyBorder="1" applyAlignment="1">
      <alignment horizontal="left" vertical="center" indent="1"/>
    </xf>
    <xf numFmtId="1" fontId="4" fillId="5" borderId="36" xfId="0" applyNumberFormat="1" applyFont="1" applyFill="1" applyBorder="1" applyAlignment="1">
      <alignment horizontal="left" vertical="center" indent="1"/>
    </xf>
    <xf numFmtId="164" fontId="2" fillId="3" borderId="36" xfId="0" applyNumberFormat="1" applyFont="1" applyFill="1" applyBorder="1" applyAlignment="1">
      <alignment horizontal="left" vertical="center" indent="1"/>
    </xf>
    <xf numFmtId="0" fontId="2" fillId="3" borderId="36" xfId="0" applyFont="1" applyFill="1" applyBorder="1" applyAlignment="1">
      <alignment horizontal="left" vertical="center" indent="1"/>
    </xf>
    <xf numFmtId="0" fontId="17" fillId="14" borderId="32" xfId="0" applyFont="1" applyFill="1" applyBorder="1" applyAlignment="1">
      <alignment horizontal="center" vertical="center"/>
    </xf>
    <xf numFmtId="0" fontId="17" fillId="14" borderId="33" xfId="0" applyFont="1" applyFill="1" applyBorder="1" applyAlignment="1">
      <alignment horizontal="center" vertical="center"/>
    </xf>
    <xf numFmtId="0" fontId="28" fillId="10" borderId="14" xfId="2" applyFont="1" applyFill="1"/>
    <xf numFmtId="0" fontId="29" fillId="10" borderId="14" xfId="2" applyFont="1" applyFill="1" applyAlignment="1">
      <alignment vertical="center"/>
    </xf>
    <xf numFmtId="0" fontId="15" fillId="10" borderId="14" xfId="2" applyFont="1" applyFill="1" applyAlignment="1">
      <alignment vertical="center"/>
    </xf>
    <xf numFmtId="0" fontId="14" fillId="10" borderId="14" xfId="2" applyFont="1" applyFill="1" applyAlignment="1">
      <alignment horizontal="right" vertical="center"/>
    </xf>
    <xf numFmtId="0" fontId="8" fillId="10" borderId="14" xfId="2" applyFont="1" applyFill="1" applyAlignment="1">
      <alignment vertical="center"/>
    </xf>
    <xf numFmtId="0" fontId="28" fillId="10" borderId="14" xfId="2" applyFont="1" applyFill="1" applyAlignment="1">
      <alignment vertical="center"/>
    </xf>
    <xf numFmtId="0" fontId="8" fillId="10" borderId="14" xfId="2" applyFont="1" applyFill="1" applyAlignment="1">
      <alignment horizontal="left" vertical="center" indent="1"/>
    </xf>
    <xf numFmtId="0" fontId="28" fillId="10" borderId="14" xfId="2" applyFont="1" applyFill="1" applyAlignment="1">
      <alignment horizontal="left" vertical="center" indent="1"/>
    </xf>
    <xf numFmtId="0" fontId="10" fillId="10" borderId="37" xfId="2" applyFont="1" applyFill="1" applyBorder="1" applyAlignment="1">
      <alignment horizontal="left" vertical="center" indent="1"/>
    </xf>
    <xf numFmtId="0" fontId="10" fillId="15" borderId="37" xfId="3" applyFont="1" applyFill="1" applyBorder="1" applyAlignment="1">
      <alignment horizontal="left" vertical="center" indent="1"/>
    </xf>
    <xf numFmtId="0" fontId="28" fillId="10" borderId="37" xfId="2" applyFont="1" applyFill="1" applyBorder="1" applyAlignment="1">
      <alignment horizontal="left" vertical="center" indent="1"/>
    </xf>
    <xf numFmtId="0" fontId="26" fillId="15" borderId="37" xfId="3" applyFont="1" applyFill="1" applyBorder="1" applyAlignment="1">
      <alignment horizontal="left" vertical="center" indent="1"/>
    </xf>
    <xf numFmtId="0" fontId="28" fillId="10" borderId="37" xfId="2" applyFont="1" applyFill="1" applyBorder="1" applyAlignment="1">
      <alignment horizontal="left" vertical="center" wrapText="1" indent="1"/>
    </xf>
    <xf numFmtId="0" fontId="28" fillId="10" borderId="15" xfId="3" applyFont="1" applyFill="1" applyBorder="1" applyAlignment="1">
      <alignment horizontal="left" vertical="center" wrapText="1" indent="1"/>
    </xf>
    <xf numFmtId="0" fontId="28" fillId="10" borderId="14" xfId="3" applyFont="1" applyFill="1" applyBorder="1" applyAlignment="1">
      <alignment horizontal="left" vertical="center" wrapText="1" indent="1"/>
    </xf>
    <xf numFmtId="0" fontId="28" fillId="10" borderId="14" xfId="3" applyFont="1" applyFill="1" applyAlignment="1">
      <alignment vertical="center"/>
    </xf>
    <xf numFmtId="0" fontId="1" fillId="10" borderId="14" xfId="2" applyFill="1"/>
    <xf numFmtId="0" fontId="8" fillId="10" borderId="14" xfId="2" applyFont="1" applyFill="1" applyAlignment="1">
      <alignment vertical="center" wrapText="1"/>
    </xf>
    <xf numFmtId="0" fontId="11" fillId="10" borderId="14" xfId="2" applyFont="1" applyFill="1" applyAlignment="1">
      <alignment vertical="center"/>
    </xf>
    <xf numFmtId="0" fontId="30" fillId="14" borderId="31" xfId="0" applyFont="1" applyFill="1" applyBorder="1" applyAlignment="1">
      <alignment horizontal="center" vertical="center"/>
    </xf>
    <xf numFmtId="0" fontId="30" fillId="14" borderId="32" xfId="0" applyFont="1" applyFill="1" applyBorder="1" applyAlignment="1">
      <alignment horizontal="center" vertical="center"/>
    </xf>
    <xf numFmtId="0" fontId="30" fillId="14" borderId="33" xfId="0" applyFont="1" applyFill="1" applyBorder="1" applyAlignment="1">
      <alignment horizontal="center" vertical="center"/>
    </xf>
    <xf numFmtId="0" fontId="31" fillId="10" borderId="0" xfId="0" applyFont="1" applyFill="1" applyAlignment="1">
      <alignment vertical="center"/>
    </xf>
    <xf numFmtId="0" fontId="2" fillId="16" borderId="38" xfId="0" applyFont="1" applyFill="1" applyBorder="1" applyAlignment="1">
      <alignment horizontal="left" vertical="center" wrapText="1" indent="1"/>
    </xf>
    <xf numFmtId="0" fontId="2" fillId="16" borderId="39" xfId="0" applyFont="1" applyFill="1" applyBorder="1" applyAlignment="1">
      <alignment horizontal="left" vertical="center" wrapText="1" indent="1"/>
    </xf>
    <xf numFmtId="0" fontId="2" fillId="16" borderId="40" xfId="0" applyFont="1" applyFill="1" applyBorder="1" applyAlignment="1">
      <alignment horizontal="left" vertical="center" wrapText="1" indent="1"/>
    </xf>
    <xf numFmtId="0" fontId="2" fillId="16" borderId="41" xfId="0" applyFont="1" applyFill="1" applyBorder="1" applyAlignment="1">
      <alignment horizontal="left" vertical="center" wrapText="1" indent="1"/>
    </xf>
    <xf numFmtId="0" fontId="2" fillId="17" borderId="43" xfId="0" applyFont="1" applyFill="1" applyBorder="1" applyAlignment="1">
      <alignment horizontal="left" vertical="center" indent="1"/>
    </xf>
    <xf numFmtId="0" fontId="2" fillId="17" borderId="44" xfId="0" applyFont="1" applyFill="1" applyBorder="1" applyAlignment="1">
      <alignment horizontal="left" vertical="center" indent="1"/>
    </xf>
    <xf numFmtId="0" fontId="16" fillId="14" borderId="31" xfId="0" applyFont="1" applyFill="1" applyBorder="1" applyAlignment="1">
      <alignment horizontal="center" vertical="center"/>
    </xf>
    <xf numFmtId="0" fontId="16" fillId="14" borderId="32" xfId="0" applyFont="1" applyFill="1" applyBorder="1" applyAlignment="1">
      <alignment horizontal="center" vertical="center"/>
    </xf>
    <xf numFmtId="0" fontId="16" fillId="14" borderId="33" xfId="0" applyFont="1" applyFill="1" applyBorder="1" applyAlignment="1">
      <alignment horizontal="center" vertical="center"/>
    </xf>
    <xf numFmtId="0" fontId="27" fillId="10" borderId="0" xfId="1" applyFill="1" applyAlignment="1">
      <alignment horizontal="right" vertical="center"/>
    </xf>
    <xf numFmtId="0" fontId="33" fillId="17" borderId="42" xfId="0" applyFont="1" applyFill="1" applyBorder="1" applyAlignment="1">
      <alignment horizontal="left" vertical="center" indent="1"/>
    </xf>
    <xf numFmtId="0" fontId="33" fillId="17" borderId="43" xfId="0" applyFont="1" applyFill="1" applyBorder="1" applyAlignment="1">
      <alignment horizontal="left" vertical="center" indent="1"/>
    </xf>
    <xf numFmtId="0" fontId="33" fillId="17" borderId="44" xfId="0" applyFont="1" applyFill="1" applyBorder="1" applyAlignment="1">
      <alignment horizontal="left" vertical="center" indent="1"/>
    </xf>
    <xf numFmtId="0" fontId="34" fillId="17" borderId="42" xfId="0" applyFont="1" applyFill="1" applyBorder="1" applyAlignment="1">
      <alignment horizontal="left" vertical="center" indent="1"/>
    </xf>
    <xf numFmtId="0" fontId="34" fillId="17" borderId="43" xfId="0" applyFont="1" applyFill="1" applyBorder="1" applyAlignment="1">
      <alignment horizontal="left" vertical="center" indent="1"/>
    </xf>
    <xf numFmtId="0" fontId="34" fillId="17" borderId="44" xfId="0" applyFont="1" applyFill="1" applyBorder="1" applyAlignment="1">
      <alignment horizontal="left" vertical="center" indent="1"/>
    </xf>
    <xf numFmtId="165" fontId="4" fillId="5" borderId="34" xfId="0" applyNumberFormat="1" applyFont="1" applyFill="1" applyBorder="1" applyAlignment="1">
      <alignment horizontal="left" vertical="center" indent="1"/>
    </xf>
    <xf numFmtId="1" fontId="4" fillId="5" borderId="34" xfId="0" applyNumberFormat="1" applyFont="1" applyFill="1" applyBorder="1" applyAlignment="1">
      <alignment horizontal="left" vertical="center" indent="1"/>
    </xf>
    <xf numFmtId="0" fontId="4" fillId="5" borderId="34" xfId="0" applyFont="1" applyFill="1" applyBorder="1" applyAlignment="1">
      <alignment horizontal="left" vertical="center" indent="1"/>
    </xf>
    <xf numFmtId="0" fontId="34" fillId="10" borderId="45" xfId="0" applyFont="1" applyFill="1" applyBorder="1" applyAlignment="1">
      <alignment horizontal="left" vertical="center" indent="1"/>
    </xf>
    <xf numFmtId="0" fontId="34" fillId="10" borderId="14" xfId="0" applyFont="1" applyFill="1" applyBorder="1" applyAlignment="1">
      <alignment horizontal="left" vertical="center" indent="1"/>
    </xf>
    <xf numFmtId="0" fontId="35" fillId="4" borderId="6" xfId="0" applyFont="1" applyFill="1" applyBorder="1" applyAlignment="1">
      <alignment horizontal="left" vertical="center" indent="1"/>
    </xf>
    <xf numFmtId="0" fontId="2" fillId="13" borderId="16" xfId="0" applyFont="1" applyFill="1" applyBorder="1" applyAlignment="1">
      <alignment horizontal="left" vertical="center" indent="1"/>
    </xf>
    <xf numFmtId="165" fontId="4" fillId="18" borderId="34" xfId="0" applyNumberFormat="1" applyFont="1" applyFill="1" applyBorder="1" applyAlignment="1">
      <alignment horizontal="left" vertical="center" indent="1"/>
    </xf>
    <xf numFmtId="0" fontId="2" fillId="18" borderId="26" xfId="0" applyFont="1" applyFill="1" applyBorder="1" applyAlignment="1">
      <alignment horizontal="left" vertical="center" indent="1"/>
    </xf>
    <xf numFmtId="0" fontId="2" fillId="18" borderId="16" xfId="0" applyFont="1" applyFill="1" applyBorder="1" applyAlignment="1">
      <alignment horizontal="left" vertical="center" indent="1"/>
    </xf>
    <xf numFmtId="0" fontId="2" fillId="11" borderId="21" xfId="0" applyFont="1" applyFill="1" applyBorder="1" applyAlignment="1">
      <alignment horizontal="left" vertical="center" indent="1"/>
    </xf>
    <xf numFmtId="0" fontId="2" fillId="11" borderId="23" xfId="0" applyFont="1" applyFill="1" applyBorder="1" applyAlignment="1">
      <alignment horizontal="left" vertical="center" indent="1"/>
    </xf>
    <xf numFmtId="0" fontId="2" fillId="16" borderId="46" xfId="0" applyFont="1" applyFill="1" applyBorder="1" applyAlignment="1">
      <alignment horizontal="left" vertical="center" wrapText="1" indent="1"/>
    </xf>
    <xf numFmtId="0" fontId="2" fillId="16" borderId="47" xfId="0" applyFont="1" applyFill="1" applyBorder="1" applyAlignment="1">
      <alignment horizontal="left" vertical="center" wrapText="1" indent="1"/>
    </xf>
    <xf numFmtId="0" fontId="2" fillId="17" borderId="48" xfId="0" applyFont="1" applyFill="1" applyBorder="1" applyAlignment="1">
      <alignment horizontal="left" vertical="center" indent="1"/>
    </xf>
    <xf numFmtId="0" fontId="5" fillId="10" borderId="0" xfId="0" applyFont="1" applyFill="1" applyAlignment="1">
      <alignment horizontal="left" vertical="center" indent="1"/>
    </xf>
    <xf numFmtId="0" fontId="3" fillId="10" borderId="0" xfId="0" applyFont="1" applyFill="1"/>
    <xf numFmtId="0" fontId="3" fillId="10" borderId="18" xfId="0" applyFont="1" applyFill="1" applyBorder="1"/>
    <xf numFmtId="0" fontId="5" fillId="18" borderId="16" xfId="0" applyFont="1" applyFill="1" applyBorder="1" applyAlignment="1">
      <alignment horizontal="left" vertical="center" indent="1"/>
    </xf>
    <xf numFmtId="0" fontId="5" fillId="13" borderId="16" xfId="0" applyFont="1" applyFill="1" applyBorder="1" applyAlignment="1">
      <alignment horizontal="left" vertical="center" indent="1"/>
    </xf>
    <xf numFmtId="0" fontId="5" fillId="11" borderId="0" xfId="0" applyFont="1" applyFill="1" applyAlignment="1">
      <alignment horizontal="left" vertical="center" indent="1"/>
    </xf>
    <xf numFmtId="0" fontId="3" fillId="10" borderId="0" xfId="0" applyFont="1" applyFill="1" applyAlignment="1">
      <alignment horizontal="center" vertical="center" wrapText="1"/>
    </xf>
    <xf numFmtId="0" fontId="37" fillId="10" borderId="0" xfId="0" applyFont="1" applyFill="1" applyAlignment="1">
      <alignment horizontal="left" vertical="center" indent="1"/>
    </xf>
  </cellXfs>
  <cellStyles count="4">
    <cellStyle name="Hyperlink" xfId="1" builtinId="8"/>
    <cellStyle name="Hyperlink 2" xfId="3" xr:uid="{C8D7CE5D-4BAD-4DBE-9D72-448EFC3DF8EE}"/>
    <cellStyle name="Normal" xfId="0" builtinId="0"/>
    <cellStyle name="Normal 2" xfId="2" xr:uid="{5CE4559E-14BB-4842-A831-4D71483B1A2B}"/>
  </cellStyles>
  <dxfs count="16">
    <dxf>
      <fill>
        <patternFill patternType="solid">
          <bgColor rgb="FFFFF4D5"/>
        </patternFill>
      </fill>
    </dxf>
    <dxf>
      <fill>
        <patternFill patternType="solid">
          <bgColor rgb="FFE8F2E2"/>
        </patternFill>
      </fill>
    </dxf>
    <dxf>
      <font>
        <b/>
      </font>
      <fill>
        <patternFill patternType="solid">
          <bgColor rgb="FFFCE4D6"/>
        </patternFill>
      </fill>
    </dxf>
    <dxf>
      <font>
        <b/>
      </font>
      <fill>
        <patternFill patternType="solid">
          <bgColor rgb="FFFFF4D5"/>
        </patternFill>
      </fill>
    </dxf>
    <dxf>
      <font>
        <b/>
      </font>
      <fill>
        <patternFill patternType="solid">
          <bgColor rgb="FFE8F2E2"/>
        </patternFill>
      </fill>
    </dxf>
    <dxf>
      <font>
        <b/>
      </font>
      <fill>
        <patternFill patternType="solid">
          <bgColor rgb="FFFFF4D5"/>
        </patternFill>
      </fill>
    </dxf>
    <dxf>
      <font>
        <color rgb="FF777777"/>
      </font>
      <fill>
        <patternFill patternType="solid">
          <bgColor rgb="FFF5F5EF"/>
        </patternFill>
      </fill>
    </dxf>
    <dxf>
      <fill>
        <patternFill patternType="solid">
          <bgColor rgb="FFFFF4D5"/>
        </patternFill>
      </fill>
    </dxf>
    <dxf>
      <fill>
        <patternFill patternType="solid">
          <bgColor rgb="FFFCE4D6"/>
        </patternFill>
      </fill>
    </dxf>
    <dxf>
      <fill>
        <patternFill patternType="solid">
          <bgColor rgb="FFE8F2E2"/>
        </patternFill>
      </fill>
    </dxf>
    <dxf>
      <font>
        <b/>
      </font>
      <fill>
        <patternFill patternType="solid">
          <bgColor rgb="FFFCE4D6"/>
        </patternFill>
      </fill>
    </dxf>
    <dxf>
      <font>
        <b/>
      </font>
      <fill>
        <patternFill patternType="solid">
          <bgColor rgb="FFFFF4D5"/>
        </patternFill>
      </fill>
    </dxf>
    <dxf>
      <font>
        <b/>
      </font>
      <fill>
        <patternFill patternType="solid">
          <bgColor rgb="FFE8F2E2"/>
        </patternFill>
      </fill>
    </dxf>
    <dxf>
      <font>
        <b/>
      </font>
      <fill>
        <patternFill patternType="solid">
          <bgColor rgb="FFFCE4D6"/>
        </patternFill>
      </fill>
    </dxf>
    <dxf>
      <font>
        <b/>
      </font>
      <fill>
        <patternFill patternType="solid">
          <bgColor rgb="FFFFF4D5"/>
        </patternFill>
      </fill>
    </dxf>
    <dxf>
      <font>
        <b/>
      </font>
      <fill>
        <patternFill patternType="solid">
          <bgColor rgb="FFE8F2E2"/>
        </patternFill>
      </fill>
    </dxf>
  </dxfs>
  <tableStyles count="0" defaultTableStyle="TableStyleMedium2" defaultPivotStyle="PivotStyleLight16"/>
  <colors>
    <mruColors>
      <color rgb="FFF5F5EF"/>
      <color rgb="FF3366FF"/>
      <color rgb="FFFFDE75"/>
      <color rgb="FFFF8B8B"/>
      <color rgb="FFFFEBAB"/>
      <color rgb="FFFFF5D5"/>
      <color rgb="FF5399FF"/>
      <color rgb="FFEBF3FF"/>
      <color rgb="FFFFF7E6"/>
      <color rgb="FF4646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04011059417689E-2"/>
          <c:y val="9.066107981980745E-2"/>
          <c:w val="0.92939406434348038"/>
          <c:h val="0.77434481086359808"/>
        </c:manualLayout>
      </c:layout>
      <c:barChart>
        <c:barDir val="col"/>
        <c:grouping val="clustered"/>
        <c:varyColors val="1"/>
        <c:ser>
          <c:idx val="0"/>
          <c:order val="0"/>
          <c:tx>
            <c:v>Remainder</c:v>
          </c:tx>
          <c:spPr>
            <a:solidFill>
              <a:schemeClr val="accent2">
                <a:lumMod val="60000"/>
                <a:lumOff val="40000"/>
              </a:schemeClr>
            </a:solidFill>
            <a:ln>
              <a:noFill/>
            </a:ln>
          </c:spPr>
          <c:invertIfNegative val="0"/>
          <c:cat>
            <c:numRef>
              <c:f>Calculator!$K$11:$K$22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Calculator!$L$11:$L$22</c:f>
              <c:numCache>
                <c:formatCode>0.############</c:formatCode>
                <c:ptCount val="12"/>
                <c:pt idx="0">
                  <c:v>2</c:v>
                </c:pt>
                <c:pt idx="1">
                  <c:v>4</c:v>
                </c:pt>
                <c:pt idx="2">
                  <c:v>4</c:v>
                </c:pt>
                <c:pt idx="3">
                  <c:v>5</c:v>
                </c:pt>
                <c:pt idx="4">
                  <c:v>1</c:v>
                </c:pt>
                <c:pt idx="5">
                  <c:v>3</c:v>
                </c:pt>
                <c:pt idx="6">
                  <c:v>2</c:v>
                </c:pt>
                <c:pt idx="7">
                  <c:v>6</c:v>
                </c:pt>
                <c:pt idx="8">
                  <c:v>4</c:v>
                </c:pt>
                <c:pt idx="9">
                  <c:v>5</c:v>
                </c:pt>
                <c:pt idx="10">
                  <c:v>1</c:v>
                </c:pt>
                <c:pt idx="11">
                  <c:v>3</c:v>
                </c:pt>
              </c:numCache>
            </c:numRef>
          </c:val>
          <c:extLst>
            <c:ext xmlns:c16="http://schemas.microsoft.com/office/drawing/2014/chart" uri="{C3380CC4-5D6E-409C-BE32-E72D297353CC}">
              <c16:uniqueId val="{00000000-0634-4CDC-8000-297E14BDA2C0}"/>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numFmt formatCode="General" sourceLinked="1"/>
        <c:majorTickMark val="none"/>
        <c:minorTickMark val="none"/>
        <c:tickLblPos val="nextTo"/>
        <c:spPr>
          <a:ln>
            <a:solidFill>
              <a:schemeClr val="bg1">
                <a:lumMod val="75000"/>
              </a:schemeClr>
            </a:solidFill>
          </a:ln>
        </c:spPr>
        <c:crossAx val="48672768"/>
        <c:crosses val="autoZero"/>
        <c:auto val="1"/>
        <c:lblAlgn val="ctr"/>
        <c:lblOffset val="100"/>
        <c:noMultiLvlLbl val="0"/>
      </c:catAx>
      <c:valAx>
        <c:axId val="48672768"/>
        <c:scaling>
          <c:orientation val="minMax"/>
        </c:scaling>
        <c:delete val="0"/>
        <c:axPos val="l"/>
        <c:majorGridlines>
          <c:spPr>
            <a:ln w="9525">
              <a:solidFill>
                <a:srgbClr val="D9D9D9"/>
              </a:solidFill>
              <a:prstDash val="solid"/>
            </a:ln>
          </c:spPr>
        </c:majorGridlines>
        <c:numFmt formatCode="0.############" sourceLinked="1"/>
        <c:majorTickMark val="none"/>
        <c:minorTickMark val="none"/>
        <c:tickLblPos val="nextTo"/>
        <c:spPr>
          <a:ln>
            <a:solidFill>
              <a:schemeClr val="bg1">
                <a:lumMod val="75000"/>
              </a:schemeClr>
            </a:solidFill>
          </a:ln>
        </c:spPr>
        <c:crossAx val="48650112"/>
        <c:crosses val="autoZero"/>
        <c:crossBetween val="between"/>
      </c:valAx>
      <c:spPr>
        <a:noFill/>
        <a:ln>
          <a:noFill/>
        </a:ln>
      </c:spPr>
    </c:plotArea>
    <c:plotVisOnly val="1"/>
    <c:dispBlanksAs val="zero"/>
    <c:showDLblsOverMax val="1"/>
  </c:chart>
  <c:spPr>
    <a:noFill/>
    <a:ln w="9525">
      <a:noFill/>
      <a:prstDash val="solid"/>
    </a:ln>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70910630725284E-2"/>
          <c:y val="5.2538620387904876E-2"/>
          <c:w val="0.93605291510106525"/>
          <c:h val="0.72124161487025462"/>
        </c:manualLayout>
      </c:layout>
      <c:barChart>
        <c:barDir val="col"/>
        <c:grouping val="clustered"/>
        <c:varyColors val="0"/>
        <c:ser>
          <c:idx val="0"/>
          <c:order val="0"/>
          <c:tx>
            <c:strRef>
              <c:f>Calculator!$G$59</c:f>
              <c:strCache>
                <c:ptCount val="1"/>
                <c:pt idx="0">
                  <c:v>Product</c:v>
                </c:pt>
              </c:strCache>
            </c:strRef>
          </c:tx>
          <c:spPr>
            <a:solidFill>
              <a:schemeClr val="accent2">
                <a:lumMod val="60000"/>
                <a:lumOff val="40000"/>
              </a:schemeClr>
            </a:solidFill>
            <a:ln>
              <a:noFill/>
            </a:ln>
            <a:effectLst/>
          </c:spPr>
          <c:invertIfNegative val="0"/>
          <c:cat>
            <c:strRef>
              <c:f>Calculator!$C$60:$C$74</c:f>
              <c:strCache>
                <c:ptCount val="15"/>
                <c:pt idx="0">
                  <c:v>Integer</c:v>
                </c:pt>
                <c:pt idx="1">
                  <c:v>Integer</c:v>
                </c:pt>
                <c:pt idx="2">
                  <c:v>Integer</c:v>
                </c:pt>
                <c:pt idx="3">
                  <c:v>Decimal</c:v>
                </c:pt>
                <c:pt idx="4">
                  <c:v>Decimal</c:v>
                </c:pt>
                <c:pt idx="5">
                  <c:v>Decimal</c:v>
                </c:pt>
                <c:pt idx="6">
                  <c:v>Decimal</c:v>
                </c:pt>
                <c:pt idx="7">
                  <c:v>Decimal</c:v>
                </c:pt>
                <c:pt idx="8">
                  <c:v>Decimal</c:v>
                </c:pt>
                <c:pt idx="9">
                  <c:v>Decimal</c:v>
                </c:pt>
                <c:pt idx="10">
                  <c:v>Decimal</c:v>
                </c:pt>
                <c:pt idx="11">
                  <c:v>Decimal</c:v>
                </c:pt>
                <c:pt idx="12">
                  <c:v>Decimal</c:v>
                </c:pt>
                <c:pt idx="13">
                  <c:v>Decimal</c:v>
                </c:pt>
                <c:pt idx="14">
                  <c:v>Decimal</c:v>
                </c:pt>
              </c:strCache>
            </c:strRef>
          </c:cat>
          <c:val>
            <c:numRef>
              <c:f>Calculator!$G$60:$G$74</c:f>
              <c:numCache>
                <c:formatCode>General</c:formatCode>
                <c:ptCount val="15"/>
                <c:pt idx="0">
                  <c:v>0</c:v>
                </c:pt>
                <c:pt idx="1">
                  <c:v>21</c:v>
                </c:pt>
                <c:pt idx="2">
                  <c:v>42</c:v>
                </c:pt>
                <c:pt idx="3">
                  <c:v>35</c:v>
                </c:pt>
                <c:pt idx="4">
                  <c:v>49</c:v>
                </c:pt>
                <c:pt idx="5">
                  <c:v>7</c:v>
                </c:pt>
                <c:pt idx="6">
                  <c:v>28</c:v>
                </c:pt>
                <c:pt idx="7">
                  <c:v>14</c:v>
                </c:pt>
                <c:pt idx="8">
                  <c:v>56</c:v>
                </c:pt>
                <c:pt idx="9">
                  <c:v>35</c:v>
                </c:pt>
                <c:pt idx="10">
                  <c:v>49</c:v>
                </c:pt>
                <c:pt idx="11">
                  <c:v>7</c:v>
                </c:pt>
                <c:pt idx="12">
                  <c:v>28</c:v>
                </c:pt>
                <c:pt idx="13">
                  <c:v>14</c:v>
                </c:pt>
                <c:pt idx="14">
                  <c:v>56</c:v>
                </c:pt>
              </c:numCache>
            </c:numRef>
          </c:val>
          <c:extLst>
            <c:ext xmlns:c16="http://schemas.microsoft.com/office/drawing/2014/chart" uri="{C3380CC4-5D6E-409C-BE32-E72D297353CC}">
              <c16:uniqueId val="{00000000-0218-49DE-9107-6DA44975C4EC}"/>
            </c:ext>
          </c:extLst>
        </c:ser>
        <c:dLbls>
          <c:showLegendKey val="0"/>
          <c:showVal val="0"/>
          <c:showCatName val="0"/>
          <c:showSerName val="0"/>
          <c:showPercent val="0"/>
          <c:showBubbleSize val="0"/>
        </c:dLbls>
        <c:gapWidth val="219"/>
        <c:overlap val="-27"/>
        <c:axId val="455485312"/>
        <c:axId val="564609632"/>
      </c:barChart>
      <c:catAx>
        <c:axId val="455485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564609632"/>
        <c:crosses val="autoZero"/>
        <c:auto val="1"/>
        <c:lblAlgn val="ctr"/>
        <c:lblOffset val="100"/>
        <c:noMultiLvlLbl val="0"/>
      </c:catAx>
      <c:valAx>
        <c:axId val="564609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45548531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50">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29</xdr:row>
      <xdr:rowOff>0</xdr:rowOff>
    </xdr:from>
    <xdr:to>
      <xdr:col>6</xdr:col>
      <xdr:colOff>122464</xdr:colOff>
      <xdr:row>40</xdr:row>
      <xdr:rowOff>0</xdr:rowOff>
    </xdr:to>
    <xdr:graphicFrame macro="">
      <xdr:nvGraphicFramePr>
        <xdr:cNvPr id="3" name="Chart">
          <a:extLst>
            <a:ext uri="{FF2B5EF4-FFF2-40B4-BE49-F238E27FC236}">
              <a16:creationId xmlns:a16="http://schemas.microsoft.com/office/drawing/2014/main" id="{5D99FDD5-26FD-4796-8035-8E72E0C14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95250</xdr:colOff>
      <xdr:row>29</xdr:row>
      <xdr:rowOff>0</xdr:rowOff>
    </xdr:from>
    <xdr:to>
      <xdr:col>11</xdr:col>
      <xdr:colOff>1534432</xdr:colOff>
      <xdr:row>40</xdr:row>
      <xdr:rowOff>0</xdr:rowOff>
    </xdr:to>
    <xdr:graphicFrame macro="">
      <xdr:nvGraphicFramePr>
        <xdr:cNvPr id="5" name="Chart 4">
          <a:extLst>
            <a:ext uri="{FF2B5EF4-FFF2-40B4-BE49-F238E27FC236}">
              <a16:creationId xmlns:a16="http://schemas.microsoft.com/office/drawing/2014/main" id="{3594B993-47EB-4E17-9597-C6BA218CC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5A95BD6-DFE2-4129-8FFD-8E482C0FBBAE}">
  <we:reference id="wa200009404" version="1.0.0.8" store="en-US" storeType="OMEX"/>
  <we:alternateReferences>
    <we:reference id="wa200009404" version="1.0.0.8" store="" storeType="OMEX"/>
  </we:alternateReferences>
  <we:properties>
    <we:property name="claude.fileId" value="&quot;90f46d5d-439e-435d-9f0b-6350600133fa&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thecalculation.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othecalculation.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dothecalculation.com/terms" TargetMode="External"/><Relationship Id="rId2" Type="http://schemas.openxmlformats.org/officeDocument/2006/relationships/hyperlink" Target="https://www.dothecalculation.com/" TargetMode="External"/><Relationship Id="rId1" Type="http://schemas.openxmlformats.org/officeDocument/2006/relationships/hyperlink" Target="https://www.dothecalculation.com/" TargetMode="External"/><Relationship Id="rId5" Type="http://schemas.openxmlformats.org/officeDocument/2006/relationships/printerSettings" Target="../printerSettings/printerSettings3.bin"/><Relationship Id="rId4" Type="http://schemas.openxmlformats.org/officeDocument/2006/relationships/hyperlink" Target="https://www.dothecalculation.com/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showGridLines="0" tabSelected="1" zoomScale="80" zoomScaleNormal="80" workbookViewId="0">
      <selection activeCell="I7" sqref="I7"/>
    </sheetView>
  </sheetViews>
  <sheetFormatPr defaultColWidth="20.58203125" defaultRowHeight="20" customHeight="1"/>
  <cols>
    <col min="1" max="1" width="3.1640625" style="5" customWidth="1"/>
    <col min="2" max="10" width="18.58203125" style="5" customWidth="1"/>
    <col min="11" max="11" width="2.83203125" style="5" customWidth="1"/>
    <col min="12" max="16384" width="20.58203125" style="5"/>
  </cols>
  <sheetData>
    <row r="1" spans="1:10" ht="10" customHeight="1">
      <c r="A1" s="2"/>
      <c r="B1" s="2"/>
      <c r="C1" s="2"/>
      <c r="D1" s="2"/>
      <c r="E1" s="2"/>
      <c r="F1" s="2"/>
      <c r="G1" s="2"/>
      <c r="H1" s="2"/>
      <c r="I1" s="2"/>
      <c r="J1" s="2"/>
    </row>
    <row r="2" spans="1:10" s="8" customFormat="1" ht="50" customHeight="1">
      <c r="B2" s="10" t="s">
        <v>179</v>
      </c>
      <c r="C2" s="9"/>
      <c r="D2" s="9"/>
      <c r="E2" s="9"/>
      <c r="F2" s="9"/>
      <c r="G2" s="9"/>
      <c r="H2" s="9"/>
      <c r="I2" s="9"/>
      <c r="J2" s="124" t="e" vm="1">
        <v>#VALUE!</v>
      </c>
    </row>
    <row r="3" spans="1:10" ht="20" customHeight="1">
      <c r="A3" s="6"/>
      <c r="B3" s="7"/>
      <c r="C3" s="7"/>
      <c r="D3" s="7"/>
      <c r="E3" s="7"/>
      <c r="F3" s="7"/>
      <c r="G3" s="7"/>
      <c r="H3" s="7"/>
      <c r="I3" s="7"/>
      <c r="J3" s="7"/>
    </row>
    <row r="4" spans="1:10" ht="20" customHeight="1">
      <c r="A4" s="2"/>
      <c r="B4" s="1" t="s">
        <v>0</v>
      </c>
      <c r="C4" s="1"/>
      <c r="D4" s="1"/>
      <c r="E4" s="1"/>
      <c r="F4" s="1"/>
      <c r="G4" s="1"/>
      <c r="H4" s="1"/>
      <c r="I4" s="1"/>
      <c r="J4" s="1"/>
    </row>
    <row r="5" spans="1:10" ht="20" customHeight="1">
      <c r="A5" s="2"/>
      <c r="B5" s="45" t="s">
        <v>1</v>
      </c>
      <c r="C5" s="4"/>
      <c r="D5" s="4"/>
      <c r="E5" s="4"/>
      <c r="F5" s="4"/>
      <c r="G5" s="4"/>
      <c r="H5" s="4"/>
      <c r="I5" s="4"/>
      <c r="J5" s="4"/>
    </row>
    <row r="6" spans="1:10" ht="20" customHeight="1">
      <c r="A6" s="2"/>
      <c r="B6" s="2"/>
      <c r="C6" s="2"/>
      <c r="D6" s="2"/>
      <c r="E6" s="2"/>
      <c r="F6" s="2"/>
      <c r="G6" s="2"/>
      <c r="H6" s="2"/>
      <c r="I6" s="2"/>
      <c r="J6" s="2"/>
    </row>
    <row r="7" spans="1:10" s="8" customFormat="1" ht="30" customHeight="1">
      <c r="B7" s="46" t="s">
        <v>139</v>
      </c>
      <c r="C7" s="9"/>
      <c r="D7" s="9"/>
      <c r="E7" s="9"/>
      <c r="F7" s="9"/>
      <c r="G7" s="9"/>
      <c r="H7" s="9"/>
      <c r="I7" s="9"/>
      <c r="J7" s="9"/>
    </row>
    <row r="9" spans="1:10" ht="20" customHeight="1">
      <c r="A9" s="2"/>
      <c r="B9" s="15" t="s">
        <v>2</v>
      </c>
      <c r="C9" s="16"/>
      <c r="D9" s="16"/>
      <c r="E9" s="16"/>
      <c r="F9" s="16"/>
      <c r="G9" s="16"/>
      <c r="H9" s="16"/>
      <c r="I9" s="16"/>
      <c r="J9" s="17"/>
    </row>
    <row r="10" spans="1:10" ht="20" customHeight="1">
      <c r="A10" s="2"/>
      <c r="B10" s="18"/>
      <c r="C10" s="19"/>
      <c r="D10" s="19"/>
      <c r="E10" s="19"/>
      <c r="F10" s="19"/>
      <c r="G10" s="19"/>
      <c r="H10" s="19"/>
      <c r="I10" s="19"/>
      <c r="J10" s="20"/>
    </row>
    <row r="11" spans="1:10" ht="20" customHeight="1">
      <c r="A11" s="2"/>
      <c r="B11" s="12"/>
      <c r="C11" s="13"/>
      <c r="D11" s="13"/>
      <c r="E11" s="13"/>
      <c r="F11" s="13"/>
      <c r="G11" s="13"/>
      <c r="H11" s="13"/>
      <c r="I11" s="13"/>
      <c r="J11" s="14"/>
    </row>
    <row r="12" spans="1:10" s="8" customFormat="1" ht="30" customHeight="1">
      <c r="B12" s="11" t="s">
        <v>140</v>
      </c>
      <c r="C12" s="9"/>
      <c r="D12" s="9"/>
      <c r="E12" s="9"/>
      <c r="F12" s="9"/>
      <c r="G12" s="9"/>
      <c r="H12" s="11" t="s">
        <v>141</v>
      </c>
      <c r="I12" s="9"/>
      <c r="J12" s="9"/>
    </row>
    <row r="14" spans="1:10" ht="20" customHeight="1">
      <c r="A14" s="2"/>
      <c r="B14" s="28" t="s">
        <v>3</v>
      </c>
      <c r="C14" s="26" t="s">
        <v>4</v>
      </c>
      <c r="D14" s="26"/>
      <c r="E14" s="26"/>
      <c r="F14" s="26"/>
      <c r="G14" s="21"/>
      <c r="H14" s="111" t="s">
        <v>32</v>
      </c>
      <c r="I14" s="112" t="s">
        <v>33</v>
      </c>
      <c r="J14" s="113" t="s">
        <v>34</v>
      </c>
    </row>
    <row r="15" spans="1:10" ht="20" customHeight="1">
      <c r="A15" s="2"/>
      <c r="B15" s="29" t="s">
        <v>5</v>
      </c>
      <c r="C15" s="27" t="s">
        <v>6</v>
      </c>
      <c r="D15" s="27"/>
      <c r="E15" s="27"/>
      <c r="F15" s="27"/>
      <c r="G15" s="21"/>
      <c r="H15" s="37" t="s">
        <v>36</v>
      </c>
      <c r="I15" s="37" t="s">
        <v>37</v>
      </c>
      <c r="J15" s="37" t="s">
        <v>38</v>
      </c>
    </row>
    <row r="16" spans="1:10" ht="20" customHeight="1">
      <c r="A16" s="2"/>
      <c r="B16" s="29" t="s">
        <v>7</v>
      </c>
      <c r="C16" s="27" t="s">
        <v>8</v>
      </c>
      <c r="D16" s="27"/>
      <c r="E16" s="27"/>
      <c r="F16" s="27"/>
      <c r="G16" s="21"/>
      <c r="H16" s="33" t="s">
        <v>40</v>
      </c>
      <c r="I16" s="33" t="s">
        <v>41</v>
      </c>
      <c r="J16" s="33" t="s">
        <v>42</v>
      </c>
    </row>
    <row r="17" spans="1:10" ht="20" customHeight="1">
      <c r="A17" s="2"/>
      <c r="B17" s="29" t="s">
        <v>9</v>
      </c>
      <c r="C17" s="27" t="s">
        <v>10</v>
      </c>
      <c r="D17" s="27"/>
      <c r="E17" s="27"/>
      <c r="F17" s="27"/>
      <c r="G17" s="21"/>
      <c r="H17" s="33"/>
      <c r="I17" s="33" t="s">
        <v>44</v>
      </c>
      <c r="J17" s="33" t="s">
        <v>45</v>
      </c>
    </row>
    <row r="18" spans="1:10" ht="20" customHeight="1">
      <c r="A18" s="2"/>
      <c r="B18" s="29" t="s">
        <v>11</v>
      </c>
      <c r="C18" s="27" t="s">
        <v>12</v>
      </c>
      <c r="D18" s="27"/>
      <c r="E18" s="27"/>
      <c r="F18" s="27"/>
      <c r="G18" s="21"/>
      <c r="H18" s="33"/>
      <c r="I18" s="33"/>
      <c r="J18" s="33"/>
    </row>
    <row r="19" spans="1:10" ht="20" customHeight="1">
      <c r="A19" s="2"/>
      <c r="B19" s="29" t="s">
        <v>13</v>
      </c>
      <c r="C19" s="27" t="s">
        <v>14</v>
      </c>
      <c r="D19" s="27"/>
      <c r="E19" s="27"/>
      <c r="F19" s="27"/>
      <c r="G19" s="21"/>
      <c r="H19" s="33"/>
      <c r="I19" s="33"/>
      <c r="J19" s="33"/>
    </row>
    <row r="20" spans="1:10" ht="20" customHeight="1">
      <c r="A20" s="2"/>
      <c r="B20" s="29" t="s">
        <v>15</v>
      </c>
      <c r="C20" s="27" t="s">
        <v>16</v>
      </c>
      <c r="D20" s="27"/>
      <c r="E20" s="27"/>
      <c r="F20" s="27"/>
      <c r="G20" s="21"/>
      <c r="H20" s="33"/>
      <c r="I20" s="33"/>
      <c r="J20" s="33"/>
    </row>
    <row r="21" spans="1:10" ht="20" customHeight="1">
      <c r="A21" s="2"/>
      <c r="B21" s="2"/>
      <c r="C21" s="2"/>
      <c r="D21" s="2"/>
      <c r="E21" s="2"/>
      <c r="F21" s="2"/>
      <c r="G21" s="6"/>
      <c r="H21" s="6"/>
      <c r="I21" s="6"/>
      <c r="J21" s="6"/>
    </row>
    <row r="22" spans="1:10" s="8" customFormat="1" ht="30" customHeight="1">
      <c r="B22" s="11" t="s">
        <v>142</v>
      </c>
      <c r="C22" s="9"/>
      <c r="D22" s="9"/>
      <c r="E22" s="9"/>
      <c r="F22" s="9"/>
      <c r="G22" s="9"/>
      <c r="H22" s="11" t="s">
        <v>143</v>
      </c>
      <c r="I22" s="9"/>
      <c r="J22" s="9"/>
    </row>
    <row r="24" spans="1:10" ht="20" customHeight="1">
      <c r="A24" s="2"/>
      <c r="B24" s="53" t="s">
        <v>17</v>
      </c>
      <c r="C24" s="26" t="s">
        <v>18</v>
      </c>
      <c r="D24" s="26"/>
      <c r="E24" s="26"/>
      <c r="F24" s="26"/>
      <c r="H24" s="30" t="s">
        <v>31</v>
      </c>
      <c r="I24" s="30"/>
      <c r="J24" s="44">
        <v>3</v>
      </c>
    </row>
    <row r="25" spans="1:10" ht="20" customHeight="1">
      <c r="A25" s="2"/>
      <c r="B25" s="54" t="s">
        <v>19</v>
      </c>
      <c r="C25" s="27" t="s">
        <v>20</v>
      </c>
      <c r="D25" s="27"/>
      <c r="E25" s="27"/>
      <c r="F25" s="27"/>
      <c r="H25" s="30" t="s">
        <v>35</v>
      </c>
      <c r="I25" s="30"/>
      <c r="J25" s="44">
        <v>12</v>
      </c>
    </row>
    <row r="26" spans="1:10" ht="20" customHeight="1">
      <c r="A26" s="2"/>
      <c r="B26" s="55" t="s">
        <v>21</v>
      </c>
      <c r="C26" s="27" t="s">
        <v>22</v>
      </c>
      <c r="D26" s="27"/>
      <c r="E26" s="27"/>
      <c r="F26" s="27"/>
      <c r="H26" s="30" t="s">
        <v>39</v>
      </c>
      <c r="I26" s="30"/>
      <c r="J26" s="44" t="s">
        <v>36</v>
      </c>
    </row>
    <row r="27" spans="1:10" ht="20" customHeight="1">
      <c r="A27" s="2"/>
      <c r="B27" s="56" t="s">
        <v>23</v>
      </c>
      <c r="C27" s="27" t="s">
        <v>24</v>
      </c>
      <c r="D27" s="27"/>
      <c r="E27" s="27"/>
      <c r="F27" s="27"/>
      <c r="H27" s="30" t="s">
        <v>43</v>
      </c>
      <c r="I27" s="30"/>
      <c r="J27" s="44">
        <v>25</v>
      </c>
    </row>
    <row r="28" spans="1:10" ht="20" customHeight="1">
      <c r="A28" s="2"/>
      <c r="B28" s="57" t="s">
        <v>25</v>
      </c>
      <c r="C28" s="27" t="s">
        <v>26</v>
      </c>
      <c r="D28" s="27"/>
      <c r="E28" s="27"/>
      <c r="F28" s="27"/>
      <c r="H28" s="30" t="s">
        <v>46</v>
      </c>
      <c r="I28" s="30"/>
      <c r="J28" s="44">
        <v>6</v>
      </c>
    </row>
    <row r="29" spans="1:10" ht="20" customHeight="1">
      <c r="A29" s="2"/>
      <c r="B29" s="58" t="s">
        <v>27</v>
      </c>
      <c r="C29" s="27" t="s">
        <v>28</v>
      </c>
      <c r="D29" s="27"/>
      <c r="E29" s="27"/>
      <c r="F29" s="27"/>
      <c r="H29" s="30"/>
      <c r="I29" s="30"/>
      <c r="J29" s="44"/>
    </row>
    <row r="30" spans="1:10" ht="20" customHeight="1">
      <c r="A30" s="2"/>
      <c r="B30" s="59" t="s">
        <v>29</v>
      </c>
      <c r="C30" s="27" t="s">
        <v>30</v>
      </c>
      <c r="D30" s="27"/>
      <c r="E30" s="27"/>
      <c r="F30" s="27"/>
      <c r="G30" s="22"/>
      <c r="H30" s="30"/>
      <c r="I30" s="30"/>
      <c r="J30" s="44"/>
    </row>
    <row r="31" spans="1:10" ht="20" customHeight="1">
      <c r="A31" s="2"/>
      <c r="B31" s="23"/>
      <c r="C31" s="24"/>
      <c r="D31" s="24"/>
      <c r="E31" s="24"/>
      <c r="F31" s="25"/>
      <c r="G31" s="2"/>
      <c r="H31" s="2"/>
      <c r="I31" s="2"/>
      <c r="J31" s="2"/>
    </row>
    <row r="32" spans="1:10" s="8" customFormat="1" ht="30" customHeight="1">
      <c r="B32" s="11" t="s">
        <v>145</v>
      </c>
      <c r="C32" s="9"/>
      <c r="D32" s="9"/>
      <c r="E32" s="9"/>
      <c r="F32" s="9"/>
      <c r="G32" s="9"/>
      <c r="H32" s="9"/>
      <c r="I32" s="9"/>
      <c r="J32" s="9"/>
    </row>
    <row r="34" spans="1:10" ht="20" customHeight="1">
      <c r="A34" s="2"/>
      <c r="B34" s="40" t="s">
        <v>48</v>
      </c>
      <c r="C34" s="41"/>
      <c r="D34" s="26" t="s">
        <v>49</v>
      </c>
      <c r="E34" s="26"/>
      <c r="F34" s="26"/>
      <c r="G34" s="26"/>
      <c r="H34" s="26"/>
      <c r="I34" s="26"/>
      <c r="J34" s="26"/>
    </row>
    <row r="35" spans="1:10" ht="20" customHeight="1">
      <c r="A35" s="2"/>
      <c r="B35" s="42" t="s">
        <v>50</v>
      </c>
      <c r="C35" s="43"/>
      <c r="D35" s="27" t="s">
        <v>51</v>
      </c>
      <c r="E35" s="27"/>
      <c r="F35" s="27"/>
      <c r="G35" s="27"/>
      <c r="H35" s="27"/>
      <c r="I35" s="27"/>
      <c r="J35" s="27"/>
    </row>
    <row r="36" spans="1:10" ht="20" customHeight="1">
      <c r="A36" s="2"/>
      <c r="B36" s="42" t="s">
        <v>52</v>
      </c>
      <c r="C36" s="43"/>
      <c r="D36" s="27" t="s">
        <v>53</v>
      </c>
      <c r="E36" s="27"/>
      <c r="F36" s="27"/>
      <c r="G36" s="27"/>
      <c r="H36" s="27"/>
      <c r="I36" s="27"/>
      <c r="J36" s="27"/>
    </row>
    <row r="37" spans="1:10" ht="20" customHeight="1">
      <c r="A37" s="2"/>
      <c r="B37" s="42" t="s">
        <v>54</v>
      </c>
      <c r="C37" s="43"/>
      <c r="D37" s="27" t="s">
        <v>55</v>
      </c>
      <c r="E37" s="27"/>
      <c r="F37" s="27"/>
      <c r="G37" s="27"/>
      <c r="H37" s="27"/>
      <c r="I37" s="27"/>
      <c r="J37" s="27"/>
    </row>
    <row r="38" spans="1:10" ht="20" customHeight="1">
      <c r="A38" s="2"/>
      <c r="B38" s="42" t="s">
        <v>56</v>
      </c>
      <c r="C38" s="43"/>
      <c r="D38" s="27" t="s">
        <v>57</v>
      </c>
      <c r="E38" s="27"/>
      <c r="F38" s="27"/>
      <c r="G38" s="27"/>
      <c r="H38" s="27"/>
      <c r="I38" s="27"/>
      <c r="J38" s="27"/>
    </row>
    <row r="39" spans="1:10" ht="20" customHeight="1">
      <c r="A39" s="2"/>
      <c r="B39" s="42" t="s">
        <v>58</v>
      </c>
      <c r="C39" s="43"/>
      <c r="D39" s="27" t="s">
        <v>59</v>
      </c>
      <c r="E39" s="27"/>
      <c r="F39" s="27"/>
      <c r="G39" s="27"/>
      <c r="H39" s="27"/>
      <c r="I39" s="27"/>
      <c r="J39" s="27"/>
    </row>
    <row r="40" spans="1:10" ht="20" customHeight="1">
      <c r="A40" s="2"/>
      <c r="B40" s="42" t="s">
        <v>60</v>
      </c>
      <c r="C40" s="43"/>
      <c r="D40" s="27" t="s">
        <v>61</v>
      </c>
      <c r="E40" s="27"/>
      <c r="F40" s="27"/>
      <c r="G40" s="27"/>
      <c r="H40" s="27"/>
      <c r="I40" s="27"/>
      <c r="J40" s="27"/>
    </row>
    <row r="41" spans="1:10" ht="20" customHeight="1">
      <c r="A41" s="2"/>
      <c r="B41" s="42" t="s">
        <v>62</v>
      </c>
      <c r="C41" s="43"/>
      <c r="D41" s="27" t="s">
        <v>63</v>
      </c>
      <c r="E41" s="27"/>
      <c r="F41" s="27"/>
      <c r="G41" s="27"/>
      <c r="H41" s="27"/>
      <c r="I41" s="27"/>
      <c r="J41" s="27"/>
    </row>
    <row r="42" spans="1:10" ht="20" customHeight="1">
      <c r="A42" s="2"/>
      <c r="B42" s="42" t="s">
        <v>64</v>
      </c>
      <c r="C42" s="43"/>
      <c r="D42" s="27" t="s">
        <v>65</v>
      </c>
      <c r="E42" s="27"/>
      <c r="F42" s="27"/>
      <c r="G42" s="27"/>
      <c r="H42" s="27"/>
      <c r="I42" s="27"/>
      <c r="J42" s="27"/>
    </row>
    <row r="43" spans="1:10" ht="20" customHeight="1">
      <c r="A43" s="2"/>
      <c r="B43" s="2"/>
      <c r="D43" s="2"/>
      <c r="E43" s="2"/>
      <c r="F43" s="2"/>
      <c r="G43" s="2"/>
      <c r="H43" s="2"/>
      <c r="I43" s="2"/>
    </row>
    <row r="44" spans="1:10" s="8" customFormat="1" ht="30" customHeight="1">
      <c r="B44" s="11" t="s">
        <v>144</v>
      </c>
      <c r="C44" s="9"/>
      <c r="D44" s="9"/>
      <c r="E44" s="9"/>
      <c r="F44" s="9"/>
      <c r="G44" s="9"/>
      <c r="H44" s="9"/>
      <c r="I44" s="9"/>
      <c r="J44" s="9"/>
    </row>
    <row r="46" spans="1:10" ht="20" customHeight="1">
      <c r="A46" s="2"/>
      <c r="B46" s="40" t="s">
        <v>66</v>
      </c>
      <c r="C46" s="41"/>
      <c r="D46" s="26" t="s">
        <v>67</v>
      </c>
      <c r="E46" s="26"/>
      <c r="F46" s="26"/>
      <c r="G46" s="26"/>
      <c r="H46" s="26"/>
      <c r="I46" s="26"/>
      <c r="J46" s="26"/>
    </row>
    <row r="47" spans="1:10" ht="20" customHeight="1">
      <c r="A47" s="2"/>
      <c r="B47" s="42" t="s">
        <v>68</v>
      </c>
      <c r="C47" s="43"/>
      <c r="D47" s="27" t="s">
        <v>69</v>
      </c>
      <c r="E47" s="27"/>
      <c r="F47" s="27"/>
      <c r="G47" s="27"/>
      <c r="H47" s="27"/>
      <c r="I47" s="27"/>
      <c r="J47" s="27"/>
    </row>
    <row r="48" spans="1:10" ht="20" customHeight="1">
      <c r="A48" s="2"/>
      <c r="B48" s="42" t="s">
        <v>70</v>
      </c>
      <c r="C48" s="43"/>
      <c r="D48" s="27" t="s">
        <v>71</v>
      </c>
      <c r="E48" s="27"/>
      <c r="F48" s="27"/>
      <c r="G48" s="27"/>
      <c r="H48" s="27"/>
      <c r="I48" s="27"/>
      <c r="J48" s="27"/>
    </row>
    <row r="49" spans="1:10" ht="20" customHeight="1">
      <c r="A49" s="2"/>
      <c r="B49" s="42" t="s">
        <v>72</v>
      </c>
      <c r="C49" s="43"/>
      <c r="D49" s="27" t="s">
        <v>73</v>
      </c>
      <c r="E49" s="27"/>
      <c r="F49" s="27"/>
      <c r="G49" s="27"/>
      <c r="H49" s="27"/>
      <c r="I49" s="27"/>
      <c r="J49" s="27"/>
    </row>
    <row r="50" spans="1:10" ht="20" customHeight="1">
      <c r="A50" s="2"/>
      <c r="B50" s="42" t="s">
        <v>74</v>
      </c>
      <c r="C50" s="43"/>
      <c r="D50" s="27" t="s">
        <v>75</v>
      </c>
      <c r="E50" s="27"/>
      <c r="F50" s="27"/>
      <c r="G50" s="27"/>
      <c r="H50" s="27"/>
      <c r="I50" s="27"/>
      <c r="J50" s="27"/>
    </row>
    <row r="51" spans="1:10" ht="20" customHeight="1">
      <c r="A51" s="2"/>
      <c r="B51" s="42" t="s">
        <v>76</v>
      </c>
      <c r="C51" s="43"/>
      <c r="D51" s="27" t="s">
        <v>77</v>
      </c>
      <c r="E51" s="27"/>
      <c r="F51" s="27"/>
      <c r="G51" s="27"/>
      <c r="H51" s="27"/>
      <c r="I51" s="27"/>
      <c r="J51" s="27"/>
    </row>
    <row r="52" spans="1:10" ht="20" customHeight="1">
      <c r="A52" s="2"/>
      <c r="B52" s="42" t="s">
        <v>78</v>
      </c>
      <c r="C52" s="43"/>
      <c r="D52" s="27" t="s">
        <v>79</v>
      </c>
      <c r="E52" s="27"/>
      <c r="F52" s="27"/>
      <c r="G52" s="27"/>
      <c r="H52" s="27"/>
      <c r="I52" s="27"/>
      <c r="J52" s="27"/>
    </row>
    <row r="53" spans="1:10" ht="20" customHeight="1">
      <c r="A53" s="2"/>
      <c r="B53" s="2"/>
      <c r="C53" s="2"/>
      <c r="D53" s="2"/>
      <c r="E53" s="2"/>
      <c r="F53" s="2"/>
      <c r="G53" s="2"/>
      <c r="H53" s="2"/>
      <c r="I53" s="2"/>
      <c r="J53" s="2"/>
    </row>
    <row r="54" spans="1:10" s="8" customFormat="1" ht="30" customHeight="1">
      <c r="B54" s="11" t="s">
        <v>146</v>
      </c>
      <c r="C54" s="9"/>
      <c r="D54" s="9"/>
      <c r="E54" s="9"/>
      <c r="F54" s="9"/>
      <c r="G54" s="9"/>
      <c r="H54" s="9"/>
      <c r="I54" s="9"/>
      <c r="J54" s="9"/>
    </row>
    <row r="56" spans="1:10" s="32" customFormat="1" ht="30" customHeight="1">
      <c r="A56" s="31"/>
      <c r="B56" s="121" t="s">
        <v>80</v>
      </c>
      <c r="C56" s="122" t="s">
        <v>81</v>
      </c>
      <c r="D56" s="122" t="s">
        <v>82</v>
      </c>
      <c r="E56" s="122" t="s">
        <v>83</v>
      </c>
      <c r="F56" s="122" t="s">
        <v>84</v>
      </c>
      <c r="G56" s="122" t="s">
        <v>85</v>
      </c>
      <c r="H56" s="122" t="s">
        <v>86</v>
      </c>
      <c r="I56" s="122" t="s">
        <v>87</v>
      </c>
      <c r="J56" s="123" t="s">
        <v>88</v>
      </c>
    </row>
    <row r="57" spans="1:10" ht="20" customHeight="1">
      <c r="A57" s="2"/>
      <c r="B57" s="37" t="s">
        <v>89</v>
      </c>
      <c r="C57" s="37">
        <v>256</v>
      </c>
      <c r="D57" s="37">
        <v>7</v>
      </c>
      <c r="E57" s="37">
        <v>3</v>
      </c>
      <c r="F57" s="38">
        <v>36.570999999999998</v>
      </c>
      <c r="G57" s="38">
        <f t="shared" ref="G57:G63" si="0">IF(D57=0,"INVALID",ROUND(C57/D57,E57))</f>
        <v>36.570999999999998</v>
      </c>
      <c r="H57" s="38">
        <f t="shared" ref="H57:H63" si="1">IF(OR(D57=0,ISBLANK(F57)),"",ABS(G57-F57))</f>
        <v>0</v>
      </c>
      <c r="I57" s="37" t="str">
        <f t="shared" ref="I57:I63" si="2">IF(D57=0,"INVALID INPUT","VALID")</f>
        <v>VALID</v>
      </c>
      <c r="J57" s="37" t="str">
        <f t="shared" ref="J57:J63" si="3">IF(D57=0,IF(G57="INVALID","PASS","REVIEW"),IF(H57&lt;0.000000001,"PASS","REVIEW"))</f>
        <v>PASS</v>
      </c>
    </row>
    <row r="58" spans="1:10" ht="20" customHeight="1">
      <c r="A58" s="2"/>
      <c r="B58" s="33" t="s">
        <v>90</v>
      </c>
      <c r="C58" s="33">
        <v>625</v>
      </c>
      <c r="D58" s="33">
        <v>4</v>
      </c>
      <c r="E58" s="33">
        <v>3</v>
      </c>
      <c r="F58" s="34">
        <v>156.25</v>
      </c>
      <c r="G58" s="34">
        <f t="shared" si="0"/>
        <v>156.25</v>
      </c>
      <c r="H58" s="34">
        <f t="shared" si="1"/>
        <v>0</v>
      </c>
      <c r="I58" s="33" t="str">
        <f t="shared" si="2"/>
        <v>VALID</v>
      </c>
      <c r="J58" s="33" t="str">
        <f t="shared" si="3"/>
        <v>PASS</v>
      </c>
    </row>
    <row r="59" spans="1:10" ht="20" customHeight="1">
      <c r="A59" s="2"/>
      <c r="B59" s="33" t="s">
        <v>91</v>
      </c>
      <c r="C59" s="33">
        <v>1</v>
      </c>
      <c r="D59" s="33">
        <v>3</v>
      </c>
      <c r="E59" s="33">
        <v>3</v>
      </c>
      <c r="F59" s="34">
        <v>0.33300000000000002</v>
      </c>
      <c r="G59" s="34">
        <f t="shared" si="0"/>
        <v>0.33300000000000002</v>
      </c>
      <c r="H59" s="34">
        <f t="shared" si="1"/>
        <v>0</v>
      </c>
      <c r="I59" s="33" t="str">
        <f t="shared" si="2"/>
        <v>VALID</v>
      </c>
      <c r="J59" s="33" t="str">
        <f t="shared" si="3"/>
        <v>PASS</v>
      </c>
    </row>
    <row r="60" spans="1:10" ht="20" customHeight="1">
      <c r="A60" s="2"/>
      <c r="B60" s="33" t="s">
        <v>56</v>
      </c>
      <c r="C60" s="33">
        <v>12.6</v>
      </c>
      <c r="D60" s="33">
        <v>0.3</v>
      </c>
      <c r="E60" s="33">
        <v>3</v>
      </c>
      <c r="F60" s="34">
        <v>42</v>
      </c>
      <c r="G60" s="34">
        <f t="shared" si="0"/>
        <v>42</v>
      </c>
      <c r="H60" s="34">
        <f t="shared" si="1"/>
        <v>0</v>
      </c>
      <c r="I60" s="33" t="str">
        <f t="shared" si="2"/>
        <v>VALID</v>
      </c>
      <c r="J60" s="33" t="str">
        <f t="shared" si="3"/>
        <v>PASS</v>
      </c>
    </row>
    <row r="61" spans="1:10" ht="20" customHeight="1">
      <c r="A61" s="2"/>
      <c r="B61" s="33" t="s">
        <v>92</v>
      </c>
      <c r="C61" s="33">
        <v>0</v>
      </c>
      <c r="D61" s="33">
        <v>5</v>
      </c>
      <c r="E61" s="33">
        <v>3</v>
      </c>
      <c r="F61" s="34">
        <v>0</v>
      </c>
      <c r="G61" s="34">
        <f t="shared" si="0"/>
        <v>0</v>
      </c>
      <c r="H61" s="34">
        <f t="shared" si="1"/>
        <v>0</v>
      </c>
      <c r="I61" s="33" t="str">
        <f t="shared" si="2"/>
        <v>VALID</v>
      </c>
      <c r="J61" s="33" t="str">
        <f t="shared" si="3"/>
        <v>PASS</v>
      </c>
    </row>
    <row r="62" spans="1:10" ht="20" customHeight="1">
      <c r="A62" s="2"/>
      <c r="B62" s="33" t="s">
        <v>93</v>
      </c>
      <c r="C62" s="33">
        <v>-48</v>
      </c>
      <c r="D62" s="33">
        <v>6</v>
      </c>
      <c r="E62" s="33">
        <v>3</v>
      </c>
      <c r="F62" s="34">
        <v>-8</v>
      </c>
      <c r="G62" s="34">
        <f t="shared" si="0"/>
        <v>-8</v>
      </c>
      <c r="H62" s="34">
        <f t="shared" si="1"/>
        <v>0</v>
      </c>
      <c r="I62" s="33" t="str">
        <f t="shared" si="2"/>
        <v>VALID</v>
      </c>
      <c r="J62" s="33" t="str">
        <f t="shared" si="3"/>
        <v>PASS</v>
      </c>
    </row>
    <row r="63" spans="1:10" ht="20" customHeight="1">
      <c r="A63" s="2"/>
      <c r="B63" s="33" t="s">
        <v>94</v>
      </c>
      <c r="C63" s="33">
        <v>10</v>
      </c>
      <c r="D63" s="33">
        <v>0</v>
      </c>
      <c r="E63" s="33">
        <v>3</v>
      </c>
      <c r="F63" s="34"/>
      <c r="G63" s="34" t="str">
        <f t="shared" si="0"/>
        <v>INVALID</v>
      </c>
      <c r="H63" s="34" t="str">
        <f t="shared" si="1"/>
        <v/>
      </c>
      <c r="I63" s="33" t="str">
        <f t="shared" si="2"/>
        <v>INVALID INPUT</v>
      </c>
      <c r="J63" s="33" t="str">
        <f t="shared" si="3"/>
        <v>PASS</v>
      </c>
    </row>
    <row r="64" spans="1:10" ht="20" customHeight="1">
      <c r="A64" s="2"/>
      <c r="B64" s="35"/>
      <c r="C64" s="6"/>
      <c r="D64" s="6"/>
      <c r="E64" s="6"/>
      <c r="F64" s="6"/>
      <c r="G64" s="6"/>
      <c r="H64" s="6"/>
      <c r="I64" s="6"/>
      <c r="J64" s="36"/>
    </row>
    <row r="65" spans="1:10" ht="20" customHeight="1">
      <c r="A65" s="2"/>
      <c r="B65" s="143" t="s">
        <v>178</v>
      </c>
      <c r="C65" s="115"/>
      <c r="D65" s="115"/>
      <c r="E65" s="115"/>
      <c r="F65" s="115"/>
      <c r="G65" s="115"/>
      <c r="H65" s="115"/>
      <c r="I65" s="115"/>
      <c r="J65" s="116"/>
    </row>
    <row r="66" spans="1:10" ht="20" customHeight="1">
      <c r="A66" s="6"/>
      <c r="B66" s="144"/>
      <c r="C66" s="117"/>
      <c r="D66" s="117"/>
      <c r="E66" s="117"/>
      <c r="F66" s="117"/>
      <c r="G66" s="117"/>
      <c r="H66" s="117"/>
      <c r="I66" s="117"/>
      <c r="J66" s="118"/>
    </row>
    <row r="68" spans="1:10" ht="40" customHeight="1">
      <c r="A68" s="2"/>
      <c r="B68" s="145" t="s">
        <v>47</v>
      </c>
      <c r="C68" s="119"/>
      <c r="D68" s="119"/>
      <c r="E68" s="119"/>
      <c r="F68" s="119"/>
      <c r="G68" s="119"/>
      <c r="H68" s="119"/>
      <c r="I68" s="119"/>
      <c r="J68" s="120"/>
    </row>
    <row r="69" spans="1:10" ht="20" customHeight="1">
      <c r="A69" s="2"/>
      <c r="B69" s="2"/>
      <c r="C69" s="2"/>
      <c r="D69" s="2"/>
      <c r="E69" s="2"/>
      <c r="F69" s="2"/>
      <c r="G69" s="2"/>
      <c r="H69" s="2"/>
      <c r="I69" s="2"/>
      <c r="J69" s="2"/>
    </row>
    <row r="70" spans="1:10" s="8" customFormat="1" ht="20" customHeight="1">
      <c r="B70" s="114" t="s">
        <v>95</v>
      </c>
      <c r="C70" s="9"/>
      <c r="D70" s="9"/>
      <c r="E70" s="39"/>
      <c r="F70" s="9"/>
      <c r="G70" s="9"/>
      <c r="H70" s="9"/>
      <c r="I70" s="9"/>
      <c r="J70" s="9"/>
    </row>
    <row r="71" spans="1:10" ht="20" customHeight="1">
      <c r="A71" s="6"/>
      <c r="B71" s="6"/>
      <c r="C71" s="6"/>
      <c r="D71" s="6"/>
      <c r="E71" s="6"/>
      <c r="F71" s="6"/>
      <c r="G71" s="6"/>
      <c r="H71" s="6"/>
      <c r="I71" s="6"/>
      <c r="J71" s="6"/>
    </row>
  </sheetData>
  <mergeCells count="56">
    <mergeCell ref="B65:J66"/>
    <mergeCell ref="B68:J68"/>
    <mergeCell ref="D37:J37"/>
    <mergeCell ref="D38:J38"/>
    <mergeCell ref="D39:J39"/>
    <mergeCell ref="D40:J40"/>
    <mergeCell ref="D41:J41"/>
    <mergeCell ref="C24:F24"/>
    <mergeCell ref="C25:F25"/>
    <mergeCell ref="C26:F26"/>
    <mergeCell ref="C27:F27"/>
    <mergeCell ref="B51:C51"/>
    <mergeCell ref="B52:C52"/>
    <mergeCell ref="D51:J51"/>
    <mergeCell ref="D52:J52"/>
    <mergeCell ref="B47:C47"/>
    <mergeCell ref="B48:C48"/>
    <mergeCell ref="B49:C49"/>
    <mergeCell ref="B50:C50"/>
    <mergeCell ref="D47:J47"/>
    <mergeCell ref="D48:J48"/>
    <mergeCell ref="D49:J49"/>
    <mergeCell ref="D50:J50"/>
    <mergeCell ref="B46:C46"/>
    <mergeCell ref="D46:J46"/>
    <mergeCell ref="B41:C41"/>
    <mergeCell ref="B42:C42"/>
    <mergeCell ref="D42:J42"/>
    <mergeCell ref="H30:I30"/>
    <mergeCell ref="B34:C34"/>
    <mergeCell ref="B35:C35"/>
    <mergeCell ref="B36:C36"/>
    <mergeCell ref="B37:C37"/>
    <mergeCell ref="B38:C38"/>
    <mergeCell ref="B39:C39"/>
    <mergeCell ref="B40:C40"/>
    <mergeCell ref="D34:J34"/>
    <mergeCell ref="D35:J35"/>
    <mergeCell ref="D36:J36"/>
    <mergeCell ref="C28:F28"/>
    <mergeCell ref="C29:F29"/>
    <mergeCell ref="C30:F30"/>
    <mergeCell ref="H27:I27"/>
    <mergeCell ref="H28:I28"/>
    <mergeCell ref="H29:I29"/>
    <mergeCell ref="H24:I24"/>
    <mergeCell ref="H25:I25"/>
    <mergeCell ref="H26:I26"/>
    <mergeCell ref="C14:F14"/>
    <mergeCell ref="C15:F15"/>
    <mergeCell ref="C16:F16"/>
    <mergeCell ref="C17:F17"/>
    <mergeCell ref="C18:F18"/>
    <mergeCell ref="C19:F19"/>
    <mergeCell ref="C20:F20"/>
    <mergeCell ref="B9:J10"/>
  </mergeCells>
  <conditionalFormatting sqref="J57:J61">
    <cfRule type="expression" dxfId="15" priority="1">
      <formula>J57="PASS"</formula>
    </cfRule>
    <cfRule type="expression" dxfId="14" priority="2">
      <formula>J57="REVIEW"</formula>
    </cfRule>
    <cfRule type="expression" dxfId="13" priority="3">
      <formula>J57="INVALID INPUT"</formula>
    </cfRule>
  </conditionalFormatting>
  <conditionalFormatting sqref="J57:J63">
    <cfRule type="expression" dxfId="12" priority="4">
      <formula>J57="PASS"</formula>
    </cfRule>
    <cfRule type="expression" dxfId="11" priority="5">
      <formula>J57="REVIEW"</formula>
    </cfRule>
    <cfRule type="expression" dxfId="10" priority="6">
      <formula>J57="INVALID INPUT"</formula>
    </cfRule>
  </conditionalFormatting>
  <dataValidations count="4">
    <dataValidation sqref="J24:J25" xr:uid="{00000000-0002-0000-0000-000001000000}">
      <formula1>0</formula1>
      <formula2>12</formula2>
    </dataValidation>
    <dataValidation sqref="J27" xr:uid="{00000000-0002-0000-0000-000002000000}">
      <formula1>5</formula1>
      <formula2>25</formula2>
    </dataValidation>
    <dataValidation sqref="J28:J30" xr:uid="{00000000-0002-0000-0000-000003000000}">
      <formula1>0</formula1>
      <formula2>10</formula2>
    </dataValidation>
    <dataValidation type="list" sqref="J26" xr:uid="{00000000-0002-0000-0000-000000000000}">
      <formula1>$H$15:$H$16</formula1>
    </dataValidation>
  </dataValidations>
  <hyperlinks>
    <hyperlink ref="J2" r:id="rId1" display="https://dothecalculation.com/" xr:uid="{E52EF45F-68C6-4B70-9F82-4CF200A0252A}"/>
  </hyperlinks>
  <pageMargins left="0.25" right="0.25" top="0.25" bottom="0.25" header="0" footer="0"/>
  <pageSetup scale="54"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5"/>
  <sheetViews>
    <sheetView showGridLines="0" zoomScale="80" zoomScaleNormal="80" workbookViewId="0">
      <selection activeCell="E7" sqref="E7"/>
    </sheetView>
  </sheetViews>
  <sheetFormatPr defaultColWidth="20.58203125" defaultRowHeight="20" customHeight="1"/>
  <cols>
    <col min="1" max="1" width="2.58203125" style="146" customWidth="1"/>
    <col min="2" max="12" width="18.58203125" style="146" customWidth="1"/>
    <col min="13" max="13" width="2.58203125" style="146" customWidth="1"/>
    <col min="14" max="16384" width="20.58203125" style="146"/>
  </cols>
  <sheetData>
    <row r="1" spans="1:12" ht="10" customHeight="1">
      <c r="A1" s="3"/>
      <c r="B1" s="3"/>
      <c r="C1" s="3"/>
      <c r="D1" s="3"/>
      <c r="E1" s="3"/>
      <c r="F1" s="3"/>
      <c r="G1" s="3"/>
      <c r="H1" s="3"/>
      <c r="I1" s="3"/>
      <c r="J1" s="3"/>
      <c r="K1" s="3"/>
      <c r="L1" s="3"/>
    </row>
    <row r="2" spans="1:12" s="61" customFormat="1" ht="50" customHeight="1">
      <c r="B2" s="10" t="s">
        <v>180</v>
      </c>
      <c r="C2" s="62"/>
      <c r="D2" s="62"/>
      <c r="E2" s="62"/>
      <c r="F2" s="62"/>
      <c r="G2" s="62"/>
      <c r="H2" s="62"/>
      <c r="I2" s="62"/>
      <c r="J2" s="62"/>
      <c r="K2" s="62"/>
      <c r="L2" s="124" t="e" vm="1">
        <v>#VALUE!</v>
      </c>
    </row>
    <row r="3" spans="1:12" s="61" customFormat="1" ht="20" customHeight="1">
      <c r="B3" s="10"/>
      <c r="C3" s="62"/>
      <c r="D3" s="62"/>
      <c r="E3" s="62"/>
      <c r="F3" s="62"/>
      <c r="G3" s="62"/>
      <c r="H3" s="62"/>
      <c r="I3" s="62"/>
      <c r="J3" s="62"/>
      <c r="K3" s="62"/>
      <c r="L3" s="62"/>
    </row>
    <row r="4" spans="1:12" ht="20" customHeight="1">
      <c r="A4" s="3"/>
      <c r="B4" s="125" t="s">
        <v>96</v>
      </c>
      <c r="C4" s="126"/>
      <c r="D4" s="126"/>
      <c r="E4" s="126"/>
      <c r="F4" s="126"/>
      <c r="G4" s="126"/>
      <c r="H4" s="126"/>
      <c r="I4" s="126"/>
      <c r="J4" s="126"/>
      <c r="K4" s="126"/>
      <c r="L4" s="127"/>
    </row>
    <row r="5" spans="1:12" ht="20" customHeight="1">
      <c r="A5" s="3"/>
      <c r="B5" s="128" t="s">
        <v>97</v>
      </c>
      <c r="C5" s="129"/>
      <c r="D5" s="129"/>
      <c r="E5" s="129"/>
      <c r="F5" s="129"/>
      <c r="G5" s="129"/>
      <c r="H5" s="129"/>
      <c r="I5" s="129"/>
      <c r="J5" s="129"/>
      <c r="K5" s="129"/>
      <c r="L5" s="130"/>
    </row>
    <row r="6" spans="1:12" ht="20" customHeight="1">
      <c r="A6" s="3"/>
      <c r="B6" s="3"/>
      <c r="C6" s="3"/>
      <c r="D6" s="3"/>
      <c r="E6" s="3"/>
      <c r="F6" s="63"/>
      <c r="G6" s="3"/>
      <c r="H6" s="3"/>
      <c r="I6" s="3"/>
      <c r="J6" s="3"/>
      <c r="K6" s="63"/>
      <c r="L6" s="63"/>
    </row>
    <row r="7" spans="1:12" s="8" customFormat="1" ht="30" customHeight="1">
      <c r="B7" s="11" t="s">
        <v>147</v>
      </c>
      <c r="C7" s="9"/>
      <c r="D7" s="9"/>
      <c r="E7" s="9"/>
      <c r="F7" s="9"/>
      <c r="G7" s="11" t="s">
        <v>148</v>
      </c>
      <c r="H7" s="9"/>
      <c r="I7" s="9"/>
      <c r="J7" s="9"/>
      <c r="K7" s="11" t="s">
        <v>149</v>
      </c>
    </row>
    <row r="8" spans="1:12" ht="20" customHeight="1">
      <c r="A8" s="3"/>
      <c r="B8" s="3"/>
      <c r="C8" s="3"/>
      <c r="D8" s="3"/>
      <c r="E8" s="3"/>
      <c r="F8" s="63"/>
      <c r="G8" s="3"/>
      <c r="H8" s="3"/>
      <c r="I8" s="3"/>
      <c r="K8" s="63"/>
      <c r="L8" s="63"/>
    </row>
    <row r="9" spans="1:12" ht="20" customHeight="1">
      <c r="A9" s="3"/>
      <c r="B9" s="33" t="s">
        <v>81</v>
      </c>
      <c r="C9" s="138">
        <v>256</v>
      </c>
      <c r="D9" s="134" t="s">
        <v>98</v>
      </c>
      <c r="E9" s="135"/>
      <c r="G9" s="137" t="s">
        <v>99</v>
      </c>
      <c r="H9" s="137"/>
      <c r="I9" s="72">
        <f>IF($B$16="Ready to calculate.",IF(C12="Truncate",TRUNC(C9/C10,C11),ROUND(C9/C10,C11)),"")</f>
        <v>36.570999999999998</v>
      </c>
      <c r="K9" s="49" t="s">
        <v>119</v>
      </c>
      <c r="L9" s="50" t="s">
        <v>44</v>
      </c>
    </row>
    <row r="10" spans="1:12" ht="20" customHeight="1">
      <c r="A10" s="3"/>
      <c r="B10" s="33" t="s">
        <v>82</v>
      </c>
      <c r="C10" s="131">
        <v>7</v>
      </c>
      <c r="D10" s="134" t="s">
        <v>100</v>
      </c>
      <c r="E10" s="135"/>
      <c r="G10" s="137" t="s">
        <v>101</v>
      </c>
      <c r="H10" s="137"/>
      <c r="I10" s="73">
        <f>IF($B$16="Ready to calculate.",TRUNC(C9/C10,0),"")</f>
        <v>36</v>
      </c>
      <c r="K10" s="51"/>
      <c r="L10" s="52"/>
    </row>
    <row r="11" spans="1:12" ht="20" customHeight="1">
      <c r="A11" s="3"/>
      <c r="B11" s="33" t="s">
        <v>102</v>
      </c>
      <c r="C11" s="132">
        <v>3</v>
      </c>
      <c r="D11" s="134" t="s">
        <v>103</v>
      </c>
      <c r="E11" s="135"/>
      <c r="G11" s="137" t="s">
        <v>44</v>
      </c>
      <c r="H11" s="137"/>
      <c r="I11" s="72">
        <f>IF($B$16="Ready to calculate.",C9-C10*TRUNC(C9/C10,0),"")</f>
        <v>4</v>
      </c>
      <c r="K11" s="139">
        <v>1</v>
      </c>
      <c r="L11" s="38">
        <f>IF($H$60="","",$H$60)</f>
        <v>2</v>
      </c>
    </row>
    <row r="12" spans="1:12" ht="20" customHeight="1">
      <c r="A12" s="3"/>
      <c r="B12" s="33" t="s">
        <v>32</v>
      </c>
      <c r="C12" s="133" t="s">
        <v>36</v>
      </c>
      <c r="D12" s="134" t="s">
        <v>104</v>
      </c>
      <c r="E12" s="135"/>
      <c r="G12" s="137" t="s">
        <v>105</v>
      </c>
      <c r="H12" s="137"/>
      <c r="I12" s="33" t="str">
        <f>IF($B$16="Ready to calculate.",IF(I11=0,TEXT(I10,"0"),IF(I10=0,IF(C9/C10&lt;0,"-","")&amp;TEXT(MOD($I$24,$I$25)/GCD(MOD($I$24,$I$25),$I$25),"0")&amp;"/"&amp;TEXT($I$25/GCD(MOD($I$24,$I$25),$I$25),"0"),TEXT(I10,"0")&amp;" "&amp;TEXT(MOD($I$24,$I$25)/GCD(MOD($I$24,$I$25),$I$25),"0")&amp;"/"&amp;TEXT($I$25/GCD(MOD($I$24,$I$25),$I$25),"0"))),"")</f>
        <v>36 4/7</v>
      </c>
      <c r="K12" s="140">
        <v>2</v>
      </c>
      <c r="L12" s="34">
        <f>IF($H$61="","",$H$61)</f>
        <v>4</v>
      </c>
    </row>
    <row r="13" spans="1:12" ht="20" customHeight="1">
      <c r="A13" s="3"/>
      <c r="B13" s="33" t="s">
        <v>106</v>
      </c>
      <c r="C13" s="132">
        <v>18</v>
      </c>
      <c r="D13" s="134" t="s">
        <v>107</v>
      </c>
      <c r="E13" s="135"/>
      <c r="G13" s="137" t="s">
        <v>108</v>
      </c>
      <c r="H13" s="137"/>
      <c r="I13" s="33" t="str">
        <f>IF($B$16="Ready to calculate.",IF(I11=0,"Exact integer",IF(COUNTIF($I$59:$I$74,"REPEAT")&gt;0,"Repeating decimal",IF(COUNTIFS($C$59:$C$74,"Decimal",$H$59:$H$74,0)&gt;0,"Terminating decimal","Extend step limit to classify"))),"")</f>
        <v>Repeating decimal</v>
      </c>
      <c r="K13" s="140">
        <v>3</v>
      </c>
      <c r="L13" s="34">
        <f>IF($H$62="","",$H$62)</f>
        <v>4</v>
      </c>
    </row>
    <row r="14" spans="1:12" ht="20" customHeight="1">
      <c r="A14" s="3"/>
      <c r="B14" s="147"/>
      <c r="C14" s="148"/>
      <c r="D14" s="135"/>
      <c r="E14" s="135"/>
      <c r="F14" s="63"/>
      <c r="G14" s="137" t="s">
        <v>64</v>
      </c>
      <c r="H14" s="137"/>
      <c r="I14" s="33" t="str">
        <f>IF($B$16="Ready to calculate.",ROUND(C9,6)&amp;" = "&amp;ROUND(C10,6)&amp;" × "&amp;I10&amp;" + "&amp;ROUND(I11,6),"")</f>
        <v>256 = 7 × 36 + 4</v>
      </c>
      <c r="K14" s="140">
        <v>4</v>
      </c>
      <c r="L14" s="34">
        <f>IF($H$63="","",$H$63)</f>
        <v>5</v>
      </c>
    </row>
    <row r="15" spans="1:12" ht="20" customHeight="1">
      <c r="K15" s="140">
        <v>5</v>
      </c>
      <c r="L15" s="34">
        <f>IF($H$64="","",$H$64)</f>
        <v>1</v>
      </c>
    </row>
    <row r="16" spans="1:12" ht="20" customHeight="1">
      <c r="A16" s="3"/>
      <c r="B16" s="136" t="str">
        <f>IF(ISBLANK(C9),"Enter a dividend.",IF(ISBLANK(C10),"Enter a divisor.",IF(C10=0,"Divisor cannot be zero.",IF(ABS(C9)&gt;1000000000000,"Dividend exceeds the workbook display limit.",IF(ABS(C10)&gt;1000000000000,"Divisor exceeds the workbook display limit.",IF(ISBLANK(C11),"Enter Decimal Places.",IF(OR(C11&lt;0,C11&gt;'Settings &amp; Guide'!$J$25,C11&lt;&gt;INT(C11)),"Decimal Places must be a whole number within the configured maximum.",IF(AND(C12&lt;&gt;"Round",C12&lt;&gt;"Truncate"),"Select a valid rounding method.",IF(ISBLANK(C13),"Enter a Step Detail Limit.",IF(OR(C13&lt;1,C13&gt;'Settings &amp; Guide'!$J$27,C13&lt;&gt;INT(C13)),"Step Detail Limit must be a whole number within the configured maximum.","Ready to calculate."))))))))))</f>
        <v>Ready to calculate.</v>
      </c>
      <c r="C16" s="64"/>
      <c r="D16" s="64"/>
      <c r="E16" s="64"/>
      <c r="F16" s="147"/>
      <c r="G16" s="3"/>
      <c r="H16" s="3"/>
      <c r="I16" s="3"/>
      <c r="K16" s="140">
        <v>6</v>
      </c>
      <c r="L16" s="34">
        <f>IF($H$65="","",$H$65)</f>
        <v>3</v>
      </c>
    </row>
    <row r="17" spans="1:12" ht="20" customHeight="1">
      <c r="K17" s="140">
        <v>7</v>
      </c>
      <c r="L17" s="34">
        <f>IF($H$66="","",$H$66)</f>
        <v>2</v>
      </c>
    </row>
    <row r="18" spans="1:12" ht="20" customHeight="1">
      <c r="B18" s="69" t="s">
        <v>150</v>
      </c>
      <c r="C18" s="68"/>
      <c r="G18" s="69" t="s">
        <v>151</v>
      </c>
      <c r="H18" s="68"/>
      <c r="K18" s="140">
        <v>8</v>
      </c>
      <c r="L18" s="34">
        <f>IF($H$67="","",$H$67)</f>
        <v>6</v>
      </c>
    </row>
    <row r="19" spans="1:12" ht="20" customHeight="1">
      <c r="A19" s="3"/>
      <c r="B19" s="69"/>
      <c r="C19" s="68"/>
      <c r="D19" s="65"/>
      <c r="E19" s="65"/>
      <c r="F19" s="65"/>
      <c r="G19" s="69"/>
      <c r="H19" s="68"/>
      <c r="I19" s="65"/>
      <c r="K19" s="140">
        <v>9</v>
      </c>
      <c r="L19" s="34">
        <f>IF($H$68="","",$H$68)</f>
        <v>4</v>
      </c>
    </row>
    <row r="20" spans="1:12" ht="20" customHeight="1">
      <c r="A20" s="3"/>
      <c r="C20" s="7"/>
      <c r="D20" s="65"/>
      <c r="E20" s="65"/>
      <c r="F20" s="65"/>
      <c r="H20" s="65"/>
      <c r="I20" s="65"/>
      <c r="K20" s="140">
        <v>10</v>
      </c>
      <c r="L20" s="34">
        <f>IF($H$69="","",$H$69)</f>
        <v>5</v>
      </c>
    </row>
    <row r="21" spans="1:12" ht="20" customHeight="1">
      <c r="A21" s="3"/>
      <c r="B21" s="137" t="s">
        <v>109</v>
      </c>
      <c r="C21" s="137"/>
      <c r="D21" s="30" t="str">
        <f>IF($B$16="Ready to calculate.",IF(C9/C10&lt;0,"Negative","Positive"),"")</f>
        <v>Positive</v>
      </c>
      <c r="E21" s="30"/>
      <c r="F21" s="66"/>
      <c r="G21" s="137" t="s">
        <v>110</v>
      </c>
      <c r="H21" s="137"/>
      <c r="I21" s="75">
        <f>IF(ISBLANK(C9),"",IFERROR(LEN(TEXT(ABS(C9),"0.############"))-FIND(".",TEXT(ABS(C9),"0.############")),0))</f>
        <v>0</v>
      </c>
      <c r="K21" s="140">
        <v>11</v>
      </c>
      <c r="L21" s="34">
        <f>IF($H$70="","",$H$70)</f>
        <v>1</v>
      </c>
    </row>
    <row r="22" spans="1:12" ht="20" customHeight="1">
      <c r="A22" s="3"/>
      <c r="B22" s="137" t="s">
        <v>111</v>
      </c>
      <c r="C22" s="137"/>
      <c r="D22" s="30" t="str">
        <f>IF($B$16="Ready to calculate.",$I$22&amp;" place"&amp;IF($I$22=1,"","s"),"")</f>
        <v>0 places</v>
      </c>
      <c r="E22" s="30"/>
      <c r="F22" s="66"/>
      <c r="G22" s="137" t="s">
        <v>112</v>
      </c>
      <c r="H22" s="137"/>
      <c r="I22" s="75">
        <f>IF(ISBLANK(C10),"",IFERROR(LEN(TEXT(ABS(C10),"0.############"))-FIND(".",TEXT(ABS(C10),"0.############")),0))</f>
        <v>0</v>
      </c>
      <c r="K22" s="140">
        <v>12</v>
      </c>
      <c r="L22" s="34">
        <f>IF($H$71="","",$H$71)</f>
        <v>3</v>
      </c>
    </row>
    <row r="23" spans="1:12" ht="20" customHeight="1">
      <c r="A23" s="3"/>
      <c r="B23" s="137" t="s">
        <v>113</v>
      </c>
      <c r="C23" s="137"/>
      <c r="D23" s="30">
        <f>IF($B$16="Ready to calculate.",MIN(C13,'Settings &amp; Guide'!$J$27),"")</f>
        <v>18</v>
      </c>
      <c r="E23" s="30"/>
      <c r="F23" s="66"/>
      <c r="G23" s="137" t="s">
        <v>114</v>
      </c>
      <c r="H23" s="137"/>
      <c r="I23" s="75">
        <f>IF(OR(ISBLANK(I21),ISBLANK(I22)),"",MAX(I21,I22))</f>
        <v>0</v>
      </c>
      <c r="K23" s="149"/>
      <c r="L23" s="150"/>
    </row>
    <row r="24" spans="1:12" ht="20" customHeight="1">
      <c r="A24" s="3"/>
      <c r="B24" s="137" t="s">
        <v>115</v>
      </c>
      <c r="C24" s="137"/>
      <c r="D24" s="74">
        <f>IF($B$16="Ready to calculate.",ABS(C9/C10-I9),"")</f>
        <v>4.2857142857144481E-4</v>
      </c>
      <c r="E24" s="74"/>
      <c r="F24" s="66"/>
      <c r="G24" s="137" t="s">
        <v>116</v>
      </c>
      <c r="H24" s="137"/>
      <c r="I24" s="75">
        <f>IF(ISBLANK(C9),"",ROUND(ABS(C9)*10^I23,0))</f>
        <v>256</v>
      </c>
      <c r="K24" s="140"/>
      <c r="L24" s="34"/>
    </row>
    <row r="25" spans="1:12" ht="20" customHeight="1">
      <c r="A25" s="3"/>
      <c r="B25" s="137" t="s">
        <v>181</v>
      </c>
      <c r="C25" s="137"/>
      <c r="D25" s="74" t="str">
        <f>IF($B$16="Ready to calculate.",IF($I$11=0,"Whole number (exact)","Fractional (has remainder)"),"")</f>
        <v>Fractional (has remainder)</v>
      </c>
      <c r="E25" s="74"/>
      <c r="F25" s="66"/>
      <c r="G25" s="137" t="s">
        <v>117</v>
      </c>
      <c r="H25" s="137"/>
      <c r="I25" s="75">
        <f>IF(OR(ISBLANK(C10),C10=0),"",ROUND(ABS(C10)*10^I23,0))</f>
        <v>7</v>
      </c>
      <c r="K25" s="140"/>
      <c r="L25" s="34"/>
    </row>
    <row r="26" spans="1:12" ht="20" customHeight="1">
      <c r="A26" s="3"/>
      <c r="B26" s="137" t="s">
        <v>182</v>
      </c>
      <c r="C26" s="137"/>
      <c r="D26" s="74" t="str">
        <f>IF($B$16="Ready to calculate.",IF(ABS(($I$10+IF($I$11=0,0,MOD($I$24,$I$25)/$I$25))-ABS($C$9/$C$10))&lt;0.000000001,"Matches decimal quotient","Review"),"")</f>
        <v>Matches decimal quotient</v>
      </c>
      <c r="E26" s="74"/>
      <c r="F26" s="66"/>
      <c r="G26" s="137" t="s">
        <v>118</v>
      </c>
      <c r="H26" s="137"/>
      <c r="I26" s="75">
        <f>IF(ISBLANK(I24),"",LEN(TEXT(I24,"0")))</f>
        <v>3</v>
      </c>
      <c r="K26" s="140"/>
      <c r="L26" s="34"/>
    </row>
    <row r="27" spans="1:12" ht="20" customHeight="1">
      <c r="A27" s="3"/>
      <c r="B27" s="3"/>
      <c r="C27" s="63"/>
      <c r="D27" s="3"/>
      <c r="E27" s="3"/>
      <c r="F27" s="63"/>
      <c r="G27" s="3"/>
      <c r="H27" s="3"/>
      <c r="I27" s="3"/>
      <c r="J27" s="3"/>
      <c r="K27" s="3"/>
      <c r="L27" s="3"/>
    </row>
    <row r="28" spans="1:12" ht="30" customHeight="1">
      <c r="A28" s="3"/>
      <c r="B28" s="11" t="s">
        <v>152</v>
      </c>
      <c r="G28" s="11" t="s">
        <v>153</v>
      </c>
    </row>
    <row r="29" spans="1:12" ht="20" customHeight="1">
      <c r="A29" s="3"/>
    </row>
    <row r="30" spans="1:12" ht="20" customHeight="1">
      <c r="A30" s="3"/>
      <c r="B30" s="151"/>
      <c r="C30" s="151"/>
      <c r="D30" s="151"/>
      <c r="E30" s="151"/>
      <c r="F30" s="151"/>
      <c r="G30" s="151"/>
      <c r="H30" s="151"/>
      <c r="I30" s="151"/>
      <c r="J30" s="151"/>
      <c r="K30" s="151"/>
      <c r="L30" s="151"/>
    </row>
    <row r="31" spans="1:12" ht="20" customHeight="1">
      <c r="A31" s="3"/>
      <c r="B31" s="151"/>
      <c r="C31" s="151"/>
      <c r="D31" s="151"/>
      <c r="E31" s="151"/>
      <c r="F31" s="151"/>
      <c r="G31" s="151"/>
      <c r="H31" s="151"/>
      <c r="I31" s="151"/>
      <c r="J31" s="151"/>
      <c r="K31" s="151"/>
      <c r="L31" s="151"/>
    </row>
    <row r="32" spans="1:12" ht="20" customHeight="1">
      <c r="A32" s="3"/>
      <c r="B32" s="151"/>
      <c r="C32" s="151"/>
      <c r="D32" s="151"/>
      <c r="E32" s="151"/>
      <c r="F32" s="151"/>
      <c r="G32" s="151"/>
      <c r="H32" s="151"/>
      <c r="I32" s="151"/>
      <c r="J32" s="151"/>
      <c r="K32" s="151"/>
      <c r="L32" s="151"/>
    </row>
    <row r="33" spans="1:12" ht="20" customHeight="1">
      <c r="A33" s="3"/>
      <c r="B33" s="151"/>
      <c r="C33" s="151"/>
      <c r="D33" s="151"/>
      <c r="E33" s="151"/>
      <c r="F33" s="151"/>
      <c r="G33" s="151"/>
      <c r="H33" s="151"/>
      <c r="I33" s="151"/>
      <c r="J33" s="151"/>
      <c r="K33" s="151"/>
      <c r="L33" s="151"/>
    </row>
    <row r="34" spans="1:12" ht="20" customHeight="1">
      <c r="A34" s="3"/>
      <c r="B34" s="151"/>
      <c r="C34" s="151"/>
      <c r="D34" s="151"/>
      <c r="E34" s="151"/>
      <c r="F34" s="151"/>
      <c r="G34" s="151"/>
      <c r="H34" s="151"/>
      <c r="I34" s="151"/>
      <c r="J34" s="151"/>
      <c r="K34" s="151"/>
      <c r="L34" s="151"/>
    </row>
    <row r="35" spans="1:12" ht="20" customHeight="1">
      <c r="A35" s="3"/>
      <c r="B35" s="151"/>
      <c r="C35" s="151"/>
      <c r="D35" s="151"/>
      <c r="E35" s="151"/>
      <c r="F35" s="151"/>
      <c r="G35" s="151"/>
      <c r="H35" s="151"/>
      <c r="I35" s="151"/>
      <c r="J35" s="151"/>
      <c r="K35" s="151"/>
      <c r="L35" s="151"/>
    </row>
    <row r="36" spans="1:12" ht="20" customHeight="1">
      <c r="A36" s="3"/>
      <c r="B36" s="151"/>
      <c r="C36" s="151"/>
      <c r="D36" s="151"/>
      <c r="E36" s="151"/>
      <c r="F36" s="151"/>
      <c r="G36" s="151"/>
      <c r="H36" s="151"/>
      <c r="I36" s="151"/>
      <c r="J36" s="151"/>
      <c r="K36" s="151"/>
      <c r="L36" s="151"/>
    </row>
    <row r="37" spans="1:12" ht="20" customHeight="1">
      <c r="A37" s="3"/>
      <c r="B37" s="151"/>
      <c r="C37" s="151"/>
      <c r="D37" s="151"/>
      <c r="E37" s="151"/>
      <c r="F37" s="151"/>
      <c r="G37" s="151"/>
      <c r="H37" s="151"/>
      <c r="I37" s="151"/>
      <c r="J37" s="151"/>
      <c r="K37" s="151"/>
      <c r="L37" s="151"/>
    </row>
    <row r="38" spans="1:12" ht="20" customHeight="1">
      <c r="A38" s="3"/>
      <c r="B38" s="151"/>
      <c r="C38" s="151"/>
      <c r="D38" s="151"/>
      <c r="E38" s="151"/>
      <c r="F38" s="151"/>
      <c r="G38" s="151"/>
      <c r="H38" s="151"/>
      <c r="I38" s="151"/>
      <c r="J38" s="151"/>
      <c r="K38" s="151"/>
      <c r="L38" s="151"/>
    </row>
    <row r="39" spans="1:12" ht="20" customHeight="1">
      <c r="A39" s="3"/>
      <c r="B39" s="151"/>
      <c r="C39" s="151"/>
      <c r="D39" s="151"/>
      <c r="E39" s="151"/>
      <c r="F39" s="151"/>
      <c r="G39" s="151"/>
      <c r="H39" s="151"/>
      <c r="I39" s="151"/>
      <c r="J39" s="151"/>
      <c r="K39" s="151"/>
      <c r="L39" s="151"/>
    </row>
    <row r="40" spans="1:12" ht="20" customHeight="1">
      <c r="A40" s="3"/>
      <c r="B40" s="151"/>
      <c r="C40" s="151"/>
      <c r="D40" s="151"/>
      <c r="E40" s="151"/>
      <c r="F40" s="151"/>
      <c r="G40" s="151"/>
      <c r="H40" s="151"/>
      <c r="I40" s="151"/>
      <c r="J40" s="151"/>
      <c r="K40" s="151"/>
      <c r="L40" s="151"/>
    </row>
    <row r="41" spans="1:12" ht="20" customHeight="1">
      <c r="A41" s="3"/>
    </row>
    <row r="42" spans="1:12" s="8" customFormat="1" ht="30" customHeight="1">
      <c r="B42" s="11" t="s">
        <v>154</v>
      </c>
      <c r="C42" s="9"/>
      <c r="D42" s="9"/>
      <c r="E42" s="9"/>
      <c r="F42" s="9"/>
      <c r="G42" s="9"/>
      <c r="H42" s="9"/>
      <c r="I42" s="9"/>
      <c r="J42" s="11" t="s">
        <v>155</v>
      </c>
    </row>
    <row r="44" spans="1:12" s="152" customFormat="1" ht="30" customHeight="1">
      <c r="A44" s="67"/>
      <c r="B44" s="82" t="s">
        <v>83</v>
      </c>
      <c r="C44" s="83" t="s">
        <v>127</v>
      </c>
      <c r="D44" s="83" t="s">
        <v>128</v>
      </c>
      <c r="E44" s="83" t="s">
        <v>129</v>
      </c>
      <c r="F44" s="84" t="s">
        <v>130</v>
      </c>
      <c r="G44" s="60"/>
      <c r="J44" s="82" t="s">
        <v>131</v>
      </c>
      <c r="K44" s="83" t="s">
        <v>132</v>
      </c>
      <c r="L44" s="84" t="s">
        <v>133</v>
      </c>
    </row>
    <row r="45" spans="1:12" ht="20" customHeight="1">
      <c r="A45" s="3"/>
      <c r="B45" s="37">
        <v>0</v>
      </c>
      <c r="C45" s="38">
        <f>IF($B$16="Ready to calculate.",ROUND($C$9/$C$10,B45),"")</f>
        <v>37</v>
      </c>
      <c r="D45" s="38">
        <f>IF($B$16="Ready to calculate.",TRUNC($C$9/$C$10,B45),"")</f>
        <v>36</v>
      </c>
      <c r="E45" s="38">
        <f>IF(C45="","",ABS($C$9/$C$10-C45))</f>
        <v>0.4285714285714306</v>
      </c>
      <c r="F45" s="38">
        <f>IF(D45="","",ABS($C$9/$C$10-D45))</f>
        <v>0.5714285714285694</v>
      </c>
      <c r="G45" s="60"/>
      <c r="J45" s="37">
        <v>1</v>
      </c>
      <c r="K45" s="38">
        <f>IF($B$16="Ready to calculate.",ABS($C$10)*J45,"")</f>
        <v>7</v>
      </c>
      <c r="L45" s="38">
        <f>IF(K45="","",ABS(ABS($C$9)-K45))</f>
        <v>249</v>
      </c>
    </row>
    <row r="46" spans="1:12" ht="20" customHeight="1">
      <c r="A46" s="3"/>
      <c r="B46" s="33">
        <v>1</v>
      </c>
      <c r="C46" s="34">
        <f>IF($B$16="Ready to calculate.",ROUND($C$9/$C$10,B46),"")</f>
        <v>36.6</v>
      </c>
      <c r="D46" s="34">
        <f>IF($B$16="Ready to calculate.",TRUNC($C$9/$C$10,B46),"")</f>
        <v>36.5</v>
      </c>
      <c r="E46" s="34">
        <f>IF(C46="","",ABS($C$9/$C$10-C46))</f>
        <v>2.8571428571432023E-2</v>
      </c>
      <c r="F46" s="34">
        <f>IF(D46="","",ABS($C$9/$C$10-D46))</f>
        <v>7.1428571428569398E-2</v>
      </c>
      <c r="G46" s="60"/>
      <c r="J46" s="33">
        <v>2</v>
      </c>
      <c r="K46" s="34">
        <f>IF($B$16="Ready to calculate.",ABS($C$10)*J46,"")</f>
        <v>14</v>
      </c>
      <c r="L46" s="34">
        <f>IF(K46="","",ABS(ABS($C$9)-K46))</f>
        <v>242</v>
      </c>
    </row>
    <row r="47" spans="1:12" ht="20" customHeight="1">
      <c r="A47" s="3"/>
      <c r="B47" s="33">
        <v>2</v>
      </c>
      <c r="C47" s="34">
        <f>IF($B$16="Ready to calculate.",ROUND($C$9/$C$10,B47),"")</f>
        <v>36.57</v>
      </c>
      <c r="D47" s="34">
        <f>IF($B$16="Ready to calculate.",TRUNC($C$9/$C$10,B47),"")</f>
        <v>36.57</v>
      </c>
      <c r="E47" s="34">
        <f>IF(C47="","",ABS($C$9/$C$10-C47))</f>
        <v>1.4285714285691142E-3</v>
      </c>
      <c r="F47" s="34">
        <f>IF(D47="","",ABS($C$9/$C$10-D47))</f>
        <v>1.4285714285691142E-3</v>
      </c>
      <c r="G47" s="60"/>
      <c r="J47" s="33">
        <v>3</v>
      </c>
      <c r="K47" s="34">
        <f>IF($B$16="Ready to calculate.",ABS($C$10)*J47,"")</f>
        <v>21</v>
      </c>
      <c r="L47" s="34">
        <f>IF(K47="","",ABS(ABS($C$9)-K47))</f>
        <v>235</v>
      </c>
    </row>
    <row r="48" spans="1:12" ht="20" customHeight="1">
      <c r="A48" s="3"/>
      <c r="B48" s="33">
        <v>3</v>
      </c>
      <c r="C48" s="34">
        <f>IF($B$16="Ready to calculate.",ROUND($C$9/$C$10,B48),"")</f>
        <v>36.570999999999998</v>
      </c>
      <c r="D48" s="34">
        <f>IF($B$16="Ready to calculate.",TRUNC($C$9/$C$10,B48),"")</f>
        <v>36.570999999999998</v>
      </c>
      <c r="E48" s="34">
        <f>IF(C48="","",ABS($C$9/$C$10-C48))</f>
        <v>4.2857142857144481E-4</v>
      </c>
      <c r="F48" s="34">
        <f>IF(D48="","",ABS($C$9/$C$10-D48))</f>
        <v>4.2857142857144481E-4</v>
      </c>
      <c r="G48" s="60"/>
      <c r="J48" s="33">
        <v>4</v>
      </c>
      <c r="K48" s="34">
        <f>IF($B$16="Ready to calculate.",ABS($C$10)*J48,"")</f>
        <v>28</v>
      </c>
      <c r="L48" s="34">
        <f>IF(K48="","",ABS(ABS($C$9)-K48))</f>
        <v>228</v>
      </c>
    </row>
    <row r="49" spans="1:14" ht="20" customHeight="1">
      <c r="A49" s="3"/>
      <c r="B49" s="33">
        <v>4</v>
      </c>
      <c r="C49" s="34">
        <f>IF($B$16="Ready to calculate.",ROUND($C$9/$C$10,B49),"")</f>
        <v>36.571399999999997</v>
      </c>
      <c r="D49" s="34">
        <f>IF($B$16="Ready to calculate.",TRUNC($C$9/$C$10,B49),"")</f>
        <v>36.571399999999997</v>
      </c>
      <c r="E49" s="34">
        <f>IF(C49="","",ABS($C$9/$C$10-C49))</f>
        <v>2.8571428572377044E-5</v>
      </c>
      <c r="F49" s="34">
        <f>IF(D49="","",ABS($C$9/$C$10-D49))</f>
        <v>2.8571428572377044E-5</v>
      </c>
      <c r="G49" s="60"/>
      <c r="J49" s="33">
        <v>5</v>
      </c>
      <c r="K49" s="34">
        <f>IF($B$16="Ready to calculate.",ABS($C$10)*J49,"")</f>
        <v>35</v>
      </c>
      <c r="L49" s="34">
        <f>IF(K49="","",ABS(ABS($C$9)-K49))</f>
        <v>221</v>
      </c>
    </row>
    <row r="50" spans="1:14" ht="20" customHeight="1">
      <c r="A50" s="3"/>
      <c r="B50" s="33">
        <v>5</v>
      </c>
      <c r="C50" s="34">
        <f>IF($B$16="Ready to calculate.",ROUND($C$9/$C$10,B50),"")</f>
        <v>36.571429999999999</v>
      </c>
      <c r="D50" s="34">
        <f>IF($B$16="Ready to calculate.",TRUNC($C$9/$C$10,B50),"")</f>
        <v>36.571420000000003</v>
      </c>
      <c r="E50" s="34">
        <f>IF(C50="","",ABS($C$9/$C$10-C50))</f>
        <v>1.4285714300399377E-6</v>
      </c>
      <c r="F50" s="34">
        <f>IF(D50="","",ABS($C$9/$C$10-D50))</f>
        <v>8.5714285660287715E-6</v>
      </c>
      <c r="G50" s="60"/>
      <c r="J50" s="33">
        <v>6</v>
      </c>
      <c r="K50" s="34">
        <f>IF($B$16="Ready to calculate.",ABS($C$10)*J50,"")</f>
        <v>42</v>
      </c>
      <c r="L50" s="34">
        <f>IF(K50="","",ABS(ABS($C$9)-K50))</f>
        <v>214</v>
      </c>
    </row>
    <row r="51" spans="1:14" ht="20" customHeight="1">
      <c r="A51" s="3"/>
      <c r="B51" s="33">
        <v>6</v>
      </c>
      <c r="C51" s="34">
        <f>IF($B$16="Ready to calculate.",ROUND($C$9/$C$10,B51),"")</f>
        <v>36.571429000000002</v>
      </c>
      <c r="D51" s="34">
        <f>IF($B$16="Ready to calculate.",TRUNC($C$9/$C$10,B51),"")</f>
        <v>36.571427999999997</v>
      </c>
      <c r="E51" s="34">
        <f>IF(C51="","",ABS($C$9/$C$10-C51))</f>
        <v>4.2857143256469499E-7</v>
      </c>
      <c r="F51" s="34">
        <f>IF(D51="","",ABS($C$9/$C$10-D51))</f>
        <v>5.7142857201597508E-7</v>
      </c>
      <c r="G51" s="60"/>
      <c r="J51" s="33">
        <v>7</v>
      </c>
      <c r="K51" s="34">
        <f>IF($B$16="Ready to calculate.",ABS($C$10)*J51,"")</f>
        <v>49</v>
      </c>
      <c r="L51" s="34">
        <f>IF(K51="","",ABS(ABS($C$9)-K51))</f>
        <v>207</v>
      </c>
    </row>
    <row r="52" spans="1:14" ht="20" customHeight="1">
      <c r="A52" s="3"/>
      <c r="B52" s="33">
        <v>7</v>
      </c>
      <c r="C52" s="34">
        <f>IF($B$16="Ready to calculate.",ROUND($C$9/$C$10,B52),"")</f>
        <v>36.571428599999997</v>
      </c>
      <c r="D52" s="34">
        <f>IF($B$16="Ready to calculate.",TRUNC($C$9/$C$10,B52),"")</f>
        <v>36.571428500000003</v>
      </c>
      <c r="E52" s="34">
        <f>IF(C52="","",ABS($C$9/$C$10-C52))</f>
        <v>2.8571427890256018E-8</v>
      </c>
      <c r="F52" s="34">
        <f>IF(D52="","",ABS($C$9/$C$10-D52))</f>
        <v>7.1428566172926367E-8</v>
      </c>
      <c r="G52" s="60"/>
      <c r="J52" s="33">
        <v>8</v>
      </c>
      <c r="K52" s="34">
        <f>IF($B$16="Ready to calculate.",ABS($C$10)*J52,"")</f>
        <v>56</v>
      </c>
      <c r="L52" s="34">
        <f>IF(K52="","",ABS(ABS($C$9)-K52))</f>
        <v>200</v>
      </c>
    </row>
    <row r="53" spans="1:14" ht="20" customHeight="1">
      <c r="A53" s="3"/>
      <c r="B53" s="33">
        <v>8</v>
      </c>
      <c r="C53" s="34">
        <f>IF($B$16="Ready to calculate.",ROUND($C$9/$C$10,B53),"")</f>
        <v>36.571428570000002</v>
      </c>
      <c r="D53" s="34">
        <f>IF($B$16="Ready to calculate.",TRUNC($C$9/$C$10,B53),"")</f>
        <v>36.571428570000002</v>
      </c>
      <c r="E53" s="34">
        <f>IF(C53="","",ABS($C$9/$C$10-C53))</f>
        <v>1.4285674865277542E-9</v>
      </c>
      <c r="F53" s="34">
        <f>IF(D53="","",ABS($C$9/$C$10-D53))</f>
        <v>1.4285674865277542E-9</v>
      </c>
      <c r="G53" s="60"/>
      <c r="J53" s="33">
        <v>9</v>
      </c>
      <c r="K53" s="34">
        <f>IF($B$16="Ready to calculate.",ABS($C$10)*J53,"")</f>
        <v>63</v>
      </c>
      <c r="L53" s="34">
        <f>IF(K53="","",ABS(ABS($C$9)-K53))</f>
        <v>193</v>
      </c>
    </row>
    <row r="54" spans="1:14" ht="20" customHeight="1">
      <c r="A54" s="3"/>
      <c r="B54" s="33">
        <v>9</v>
      </c>
      <c r="C54" s="34">
        <f>IF($B$16="Ready to calculate.",ROUND($C$9/$C$10,B54),"")</f>
        <v>36.571428570999998</v>
      </c>
      <c r="D54" s="34">
        <f>IF($B$16="Ready to calculate.",TRUNC($C$9/$C$10,B54),"")</f>
        <v>36.571428570999998</v>
      </c>
      <c r="E54" s="34">
        <f>IF(C54="","",ABS($C$9/$C$10-C54))</f>
        <v>4.2857095650106203E-10</v>
      </c>
      <c r="F54" s="34">
        <f>IF(D54="","",ABS($C$9/$C$10-D54))</f>
        <v>4.2857095650106203E-10</v>
      </c>
      <c r="G54" s="60"/>
      <c r="J54" s="33">
        <v>10</v>
      </c>
      <c r="K54" s="34">
        <f>IF($B$16="Ready to calculate.",ABS($C$10)*J54,"")</f>
        <v>70</v>
      </c>
      <c r="L54" s="34">
        <f>IF(K54="","",ABS(ABS($C$9)-K54))</f>
        <v>186</v>
      </c>
    </row>
    <row r="55" spans="1:14" ht="20" customHeight="1">
      <c r="A55" s="3"/>
      <c r="B55" s="33">
        <v>10</v>
      </c>
      <c r="C55" s="34">
        <f>IF($B$16="Ready to calculate.",ROUND($C$9/$C$10,B55),"")</f>
        <v>36.571428571399998</v>
      </c>
      <c r="D55" s="34">
        <f>IF($B$16="Ready to calculate.",TRUNC($C$9/$C$10,B55),"")</f>
        <v>36.571428571399998</v>
      </c>
      <c r="E55" s="34">
        <f>IF(C55="","",ABS($C$9/$C$10-C55))</f>
        <v>2.8570923404913628E-11</v>
      </c>
      <c r="F55" s="34">
        <f>IF(D55="","",ABS($C$9/$C$10-D55))</f>
        <v>2.8570923404913628E-11</v>
      </c>
      <c r="G55" s="60"/>
      <c r="J55" s="33">
        <v>11</v>
      </c>
      <c r="K55" s="34">
        <f>IF($B$16="Ready to calculate.",ABS($C$10)*J55,"")</f>
        <v>77</v>
      </c>
      <c r="L55" s="34">
        <f>IF(K55="","",ABS(ABS($C$9)-K55))</f>
        <v>179</v>
      </c>
      <c r="N55" s="153" t="s">
        <v>183</v>
      </c>
    </row>
    <row r="56" spans="1:14" ht="20" customHeight="1">
      <c r="A56" s="3"/>
      <c r="B56" s="3"/>
      <c r="C56" s="3"/>
      <c r="D56" s="3"/>
      <c r="E56" s="3"/>
      <c r="F56" s="3"/>
      <c r="G56" s="3"/>
      <c r="H56" s="3"/>
      <c r="I56" s="3"/>
      <c r="J56" s="3"/>
      <c r="K56" s="63"/>
      <c r="L56" s="63"/>
    </row>
    <row r="57" spans="1:14" s="8" customFormat="1" ht="30" customHeight="1">
      <c r="B57" s="11" t="s">
        <v>156</v>
      </c>
      <c r="C57" s="9"/>
      <c r="D57" s="9"/>
      <c r="E57" s="9"/>
      <c r="F57" s="9"/>
      <c r="G57" s="9"/>
      <c r="H57" s="9"/>
      <c r="I57" s="9"/>
      <c r="J57" s="9"/>
    </row>
    <row r="59" spans="1:14" ht="30" customHeight="1">
      <c r="A59" s="3"/>
      <c r="B59" s="47" t="s">
        <v>119</v>
      </c>
      <c r="C59" s="48" t="s">
        <v>120</v>
      </c>
      <c r="D59" s="48" t="s">
        <v>121</v>
      </c>
      <c r="E59" s="48" t="s">
        <v>122</v>
      </c>
      <c r="F59" s="48" t="s">
        <v>123</v>
      </c>
      <c r="G59" s="48" t="s">
        <v>124</v>
      </c>
      <c r="H59" s="48" t="s">
        <v>44</v>
      </c>
      <c r="I59" s="48" t="s">
        <v>125</v>
      </c>
      <c r="J59" s="90" t="s">
        <v>126</v>
      </c>
      <c r="K59" s="90"/>
      <c r="L59" s="91"/>
    </row>
    <row r="60" spans="1:14" ht="20" customHeight="1">
      <c r="A60" s="3"/>
      <c r="B60" s="37">
        <f>IF(OR($B$16&lt;&gt;"Ready to calculate.",1&gt;MIN($C$13,'Settings &amp; Guide'!$J$27)),"",1)</f>
        <v>1</v>
      </c>
      <c r="C60" s="37" t="str">
        <f>IF(B60="","",IF(B60&lt;=$I$26,"Integer","Decimal"))</f>
        <v>Integer</v>
      </c>
      <c r="D60" s="37">
        <f>IF(B60="","",IF(B60&lt;=$I$26,INT(MOD(INT($I$24/10^($I$26-B60)),10)),0))</f>
        <v>2</v>
      </c>
      <c r="E60" s="37">
        <f>IF(B60="","",D60)</f>
        <v>2</v>
      </c>
      <c r="F60" s="37">
        <f>IF(B60="","",INT(E60/$I$25))</f>
        <v>0</v>
      </c>
      <c r="G60" s="37">
        <f>IF(B60="","",F60*$I$25)</f>
        <v>0</v>
      </c>
      <c r="H60" s="37">
        <f t="shared" ref="H60:H74" si="0">IF(B60="","",E60-G60)</f>
        <v>2</v>
      </c>
      <c r="I60" s="37" t="str">
        <f>IF(OR(B60="",C60&lt;&gt;"Decimal",H60=0),"",IF(COUNTIFS($C$60:C60,"Decimal",$H$60:H60,H60)+IF(H60=INDEX($H$60:$H$74,$I$26),1,0)&gt;1,"REPEAT",""))</f>
        <v/>
      </c>
      <c r="J60" s="79" t="str">
        <f>IF(B60="","",IF(C60="Integer","Bring down "&amp;D60&amp;". ","Bring down 0. ")&amp;$I$25&amp;" goes into "&amp;E60&amp;" "&amp;F60&amp;" time(s); subtract "&amp;G60&amp;" → remainder "&amp;H60&amp;".")</f>
        <v>Bring down 2. 7 goes into 2 0 time(s); subtract 0 → remainder 2.</v>
      </c>
      <c r="K60" s="80"/>
      <c r="L60" s="81"/>
    </row>
    <row r="61" spans="1:14" ht="20" customHeight="1">
      <c r="A61" s="3"/>
      <c r="B61" s="33">
        <f>IF(OR($B$16&lt;&gt;"Ready to calculate.",2&gt;MIN($C$13,'Settings &amp; Guide'!$J$27)),"",2)</f>
        <v>2</v>
      </c>
      <c r="C61" s="33" t="str">
        <f>IF(B61="","",IF(B61&lt;=$I$26,"Integer","Decimal"))</f>
        <v>Integer</v>
      </c>
      <c r="D61" s="33">
        <f>IF(B61="","",IF(B61&lt;=$I$26,INT(MOD(INT($I$24/10^($I$26-B61)),10)),0))</f>
        <v>5</v>
      </c>
      <c r="E61" s="33">
        <f t="shared" ref="E61:E74" si="1">IF(B61="","",H60*10+D61)</f>
        <v>25</v>
      </c>
      <c r="F61" s="33">
        <f>IF(B61="","",INT(E61/$I$25))</f>
        <v>3</v>
      </c>
      <c r="G61" s="33">
        <f>IF(B61="","",F61*$I$25)</f>
        <v>21</v>
      </c>
      <c r="H61" s="33">
        <f t="shared" si="0"/>
        <v>4</v>
      </c>
      <c r="I61" s="33" t="str">
        <f>IF(OR(B61="",C61&lt;&gt;"Decimal",H61=0),"",IF(COUNTIFS($C$60:C61,"Decimal",$H$60:H61,H61)+IF(H61=INDEX($H$60:$H$74,$I$26),1,0)&gt;1,"REPEAT",""))</f>
        <v/>
      </c>
      <c r="J61" s="76" t="str">
        <f>IF(B61="","",IF(C61="Integer","Bring down "&amp;D61&amp;". ","Bring down 0. ")&amp;$I$25&amp;" goes into "&amp;E61&amp;" "&amp;F61&amp;" time(s); subtract "&amp;G61&amp;" → remainder "&amp;H61&amp;".")</f>
        <v>Bring down 5. 7 goes into 25 3 time(s); subtract 21 → remainder 4.</v>
      </c>
      <c r="K61" s="77"/>
      <c r="L61" s="78"/>
    </row>
    <row r="62" spans="1:14" ht="20" customHeight="1">
      <c r="A62" s="3"/>
      <c r="B62" s="33">
        <f>IF(OR($B$16&lt;&gt;"Ready to calculate.",3&gt;MIN($C$13,'Settings &amp; Guide'!$J$27)),"",3)</f>
        <v>3</v>
      </c>
      <c r="C62" s="33" t="str">
        <f>IF(B62="","",IF(B62&lt;=$I$26,"Integer","Decimal"))</f>
        <v>Integer</v>
      </c>
      <c r="D62" s="33">
        <f>IF(B62="","",IF(B62&lt;=$I$26,INT(MOD(INT($I$24/10^($I$26-B62)),10)),0))</f>
        <v>6</v>
      </c>
      <c r="E62" s="33">
        <f t="shared" si="1"/>
        <v>46</v>
      </c>
      <c r="F62" s="33">
        <f>IF(B62="","",INT(E62/$I$25))</f>
        <v>6</v>
      </c>
      <c r="G62" s="33">
        <f>IF(B62="","",F62*$I$25)</f>
        <v>42</v>
      </c>
      <c r="H62" s="33">
        <f t="shared" si="0"/>
        <v>4</v>
      </c>
      <c r="I62" s="33" t="str">
        <f>IF(OR(B62="",C62&lt;&gt;"Decimal",H62=0),"",IF(COUNTIFS($C$60:C62,"Decimal",$H$60:H62,H62)+IF(H62=INDEX($H$60:$H$74,$I$26),1,0)&gt;1,"REPEAT",""))</f>
        <v/>
      </c>
      <c r="J62" s="76" t="str">
        <f>IF(B62="","",IF(C62="Integer","Bring down "&amp;D62&amp;". ","Bring down 0. ")&amp;$I$25&amp;" goes into "&amp;E62&amp;" "&amp;F62&amp;" time(s); subtract "&amp;G62&amp;" → remainder "&amp;H62&amp;".")</f>
        <v>Bring down 6. 7 goes into 46 6 time(s); subtract 42 → remainder 4.</v>
      </c>
      <c r="K62" s="77"/>
      <c r="L62" s="78"/>
    </row>
    <row r="63" spans="1:14" ht="20" customHeight="1">
      <c r="A63" s="3"/>
      <c r="B63" s="33">
        <f>IF(OR($B$16&lt;&gt;"Ready to calculate.",4&gt;MIN($C$13,'Settings &amp; Guide'!$J$27)),"",4)</f>
        <v>4</v>
      </c>
      <c r="C63" s="33" t="str">
        <f>IF(B63="","",IF(B63&lt;=$I$26,"Integer","Decimal"))</f>
        <v>Decimal</v>
      </c>
      <c r="D63" s="33">
        <f>IF(B63="","",IF(B63&lt;=$I$26,INT(MOD(INT($I$24/10^($I$26-B63)),10)),0))</f>
        <v>0</v>
      </c>
      <c r="E63" s="33">
        <f t="shared" si="1"/>
        <v>40</v>
      </c>
      <c r="F63" s="33">
        <f>IF(B63="","",INT(E63/$I$25))</f>
        <v>5</v>
      </c>
      <c r="G63" s="33">
        <f>IF(B63="","",F63*$I$25)</f>
        <v>35</v>
      </c>
      <c r="H63" s="33">
        <f t="shared" si="0"/>
        <v>5</v>
      </c>
      <c r="I63" s="33" t="str">
        <f>IF(OR(B63="",C63&lt;&gt;"Decimal",H63=0),"",IF(COUNTIFS($C$60:C63,"Decimal",$H$60:H63,H63)+IF(H63=INDEX($H$60:$H$74,$I$26),1,0)&gt;1,"REPEAT",""))</f>
        <v/>
      </c>
      <c r="J63" s="76" t="str">
        <f>IF(B63="","",IF(C63="Integer","Bring down "&amp;D63&amp;". ","Bring down 0. ")&amp;$I$25&amp;" goes into "&amp;E63&amp;" "&amp;F63&amp;" time(s); subtract "&amp;G63&amp;" → remainder "&amp;H63&amp;".")</f>
        <v>Bring down 0. 7 goes into 40 5 time(s); subtract 35 → remainder 5.</v>
      </c>
      <c r="K63" s="77"/>
      <c r="L63" s="78"/>
    </row>
    <row r="64" spans="1:14" ht="20" customHeight="1">
      <c r="A64" s="3"/>
      <c r="B64" s="33">
        <f>IF(OR($B$16&lt;&gt;"Ready to calculate.",5&gt;MIN($C$13,'Settings &amp; Guide'!$J$27)),"",5)</f>
        <v>5</v>
      </c>
      <c r="C64" s="33" t="str">
        <f>IF(B64="","",IF(B64&lt;=$I$26,"Integer","Decimal"))</f>
        <v>Decimal</v>
      </c>
      <c r="D64" s="33">
        <f>IF(B64="","",IF(B64&lt;=$I$26,INT(MOD(INT($I$24/10^($I$26-B64)),10)),0))</f>
        <v>0</v>
      </c>
      <c r="E64" s="33">
        <f t="shared" si="1"/>
        <v>50</v>
      </c>
      <c r="F64" s="33">
        <f>IF(B64="","",INT(E64/$I$25))</f>
        <v>7</v>
      </c>
      <c r="G64" s="33">
        <f>IF(B64="","",F64*$I$25)</f>
        <v>49</v>
      </c>
      <c r="H64" s="33">
        <f t="shared" si="0"/>
        <v>1</v>
      </c>
      <c r="I64" s="33" t="str">
        <f>IF(OR(B64="",C64&lt;&gt;"Decimal",H64=0),"",IF(COUNTIFS($C$60:C64,"Decimal",$H$60:H64,H64)+IF(H64=INDEX($H$60:$H$74,$I$26),1,0)&gt;1,"REPEAT",""))</f>
        <v/>
      </c>
      <c r="J64" s="76" t="str">
        <f>IF(B64="","",IF(C64="Integer","Bring down "&amp;D64&amp;". ","Bring down 0. ")&amp;$I$25&amp;" goes into "&amp;E64&amp;" "&amp;F64&amp;" time(s); subtract "&amp;G64&amp;" → remainder "&amp;H64&amp;".")</f>
        <v>Bring down 0. 7 goes into 50 7 time(s); subtract 49 → remainder 1.</v>
      </c>
      <c r="K64" s="77"/>
      <c r="L64" s="78"/>
    </row>
    <row r="65" spans="1:14" ht="20" customHeight="1">
      <c r="A65" s="3"/>
      <c r="B65" s="33">
        <f>IF(OR($B$16&lt;&gt;"Ready to calculate.",6&gt;MIN($C$13,'Settings &amp; Guide'!$J$27)),"",6)</f>
        <v>6</v>
      </c>
      <c r="C65" s="33" t="str">
        <f>IF(B65="","",IF(B65&lt;=$I$26,"Integer","Decimal"))</f>
        <v>Decimal</v>
      </c>
      <c r="D65" s="33">
        <f>IF(B65="","",IF(B65&lt;=$I$26,INT(MOD(INT($I$24/10^($I$26-B65)),10)),0))</f>
        <v>0</v>
      </c>
      <c r="E65" s="33">
        <f t="shared" si="1"/>
        <v>10</v>
      </c>
      <c r="F65" s="33">
        <f>IF(B65="","",INT(E65/$I$25))</f>
        <v>1</v>
      </c>
      <c r="G65" s="33">
        <f>IF(B65="","",F65*$I$25)</f>
        <v>7</v>
      </c>
      <c r="H65" s="33">
        <f t="shared" si="0"/>
        <v>3</v>
      </c>
      <c r="I65" s="33" t="str">
        <f>IF(OR(B65="",C65&lt;&gt;"Decimal",H65=0),"",IF(COUNTIFS($C$60:C65,"Decimal",$H$60:H65,H65)+IF(H65=INDEX($H$60:$H$74,$I$26),1,0)&gt;1,"REPEAT",""))</f>
        <v/>
      </c>
      <c r="J65" s="76" t="str">
        <f>IF(B65="","",IF(C65="Integer","Bring down "&amp;D65&amp;". ","Bring down 0. ")&amp;$I$25&amp;" goes into "&amp;E65&amp;" "&amp;F65&amp;" time(s); subtract "&amp;G65&amp;" → remainder "&amp;H65&amp;".")</f>
        <v>Bring down 0. 7 goes into 10 1 time(s); subtract 7 → remainder 3.</v>
      </c>
      <c r="K65" s="77"/>
      <c r="L65" s="78"/>
    </row>
    <row r="66" spans="1:14" ht="20" customHeight="1">
      <c r="A66" s="3"/>
      <c r="B66" s="33">
        <f>IF(OR($B$16&lt;&gt;"Ready to calculate.",7&gt;MIN($C$13,'Settings &amp; Guide'!$J$27)),"",7)</f>
        <v>7</v>
      </c>
      <c r="C66" s="33" t="str">
        <f>IF(B66="","",IF(B66&lt;=$I$26,"Integer","Decimal"))</f>
        <v>Decimal</v>
      </c>
      <c r="D66" s="33">
        <f>IF(B66="","",IF(B66&lt;=$I$26,INT(MOD(INT($I$24/10^($I$26-B66)),10)),0))</f>
        <v>0</v>
      </c>
      <c r="E66" s="33">
        <f t="shared" si="1"/>
        <v>30</v>
      </c>
      <c r="F66" s="33">
        <f>IF(B66="","",INT(E66/$I$25))</f>
        <v>4</v>
      </c>
      <c r="G66" s="33">
        <f>IF(B66="","",F66*$I$25)</f>
        <v>28</v>
      </c>
      <c r="H66" s="33">
        <f t="shared" si="0"/>
        <v>2</v>
      </c>
      <c r="I66" s="33" t="str">
        <f>IF(OR(B66="",C66&lt;&gt;"Decimal",H66=0),"",IF(COUNTIFS($C$60:C66,"Decimal",$H$60:H66,H66)+IF(H66=INDEX($H$60:$H$74,$I$26),1,0)&gt;1,"REPEAT",""))</f>
        <v/>
      </c>
      <c r="J66" s="76" t="str">
        <f>IF(B66="","",IF(C66="Integer","Bring down "&amp;D66&amp;". ","Bring down 0. ")&amp;$I$25&amp;" goes into "&amp;E66&amp;" "&amp;F66&amp;" time(s); subtract "&amp;G66&amp;" → remainder "&amp;H66&amp;".")</f>
        <v>Bring down 0. 7 goes into 30 4 time(s); subtract 28 → remainder 2.</v>
      </c>
      <c r="K66" s="77"/>
      <c r="L66" s="78"/>
    </row>
    <row r="67" spans="1:14" ht="20" customHeight="1">
      <c r="A67" s="3"/>
      <c r="B67" s="33">
        <f>IF(OR($B$16&lt;&gt;"Ready to calculate.",8&gt;MIN($C$13,'Settings &amp; Guide'!$J$27)),"",8)</f>
        <v>8</v>
      </c>
      <c r="C67" s="33" t="str">
        <f>IF(B67="","",IF(B67&lt;=$I$26,"Integer","Decimal"))</f>
        <v>Decimal</v>
      </c>
      <c r="D67" s="33">
        <f>IF(B67="","",IF(B67&lt;=$I$26,INT(MOD(INT($I$24/10^($I$26-B67)),10)),0))</f>
        <v>0</v>
      </c>
      <c r="E67" s="33">
        <f t="shared" si="1"/>
        <v>20</v>
      </c>
      <c r="F67" s="33">
        <f>IF(B67="","",INT(E67/$I$25))</f>
        <v>2</v>
      </c>
      <c r="G67" s="33">
        <f>IF(B67="","",F67*$I$25)</f>
        <v>14</v>
      </c>
      <c r="H67" s="33">
        <f t="shared" si="0"/>
        <v>6</v>
      </c>
      <c r="I67" s="33" t="str">
        <f>IF(OR(B67="",C67&lt;&gt;"Decimal",H67=0),"",IF(COUNTIFS($C$60:C67,"Decimal",$H$60:H67,H67)+IF(H67=INDEX($H$60:$H$74,$I$26),1,0)&gt;1,"REPEAT",""))</f>
        <v/>
      </c>
      <c r="J67" s="76" t="str">
        <f>IF(B67="","",IF(C67="Integer","Bring down "&amp;D67&amp;". ","Bring down 0. ")&amp;$I$25&amp;" goes into "&amp;E67&amp;" "&amp;F67&amp;" time(s); subtract "&amp;G67&amp;" → remainder "&amp;H67&amp;".")</f>
        <v>Bring down 0. 7 goes into 20 2 time(s); subtract 14 → remainder 6.</v>
      </c>
      <c r="K67" s="77"/>
      <c r="L67" s="78"/>
    </row>
    <row r="68" spans="1:14" ht="20" customHeight="1">
      <c r="A68" s="3"/>
      <c r="B68" s="33">
        <f>IF(OR($B$16&lt;&gt;"Ready to calculate.",9&gt;MIN($C$13,'Settings &amp; Guide'!$J$27)),"",9)</f>
        <v>9</v>
      </c>
      <c r="C68" s="33" t="str">
        <f>IF(B68="","",IF(B68&lt;=$I$26,"Integer","Decimal"))</f>
        <v>Decimal</v>
      </c>
      <c r="D68" s="33">
        <f>IF(B68="","",IF(B68&lt;=$I$26,INT(MOD(INT($I$24/10^($I$26-B68)),10)),0))</f>
        <v>0</v>
      </c>
      <c r="E68" s="33">
        <f t="shared" si="1"/>
        <v>60</v>
      </c>
      <c r="F68" s="33">
        <f>IF(B68="","",INT(E68/$I$25))</f>
        <v>8</v>
      </c>
      <c r="G68" s="33">
        <f>IF(B68="","",F68*$I$25)</f>
        <v>56</v>
      </c>
      <c r="H68" s="33">
        <f t="shared" si="0"/>
        <v>4</v>
      </c>
      <c r="I68" s="33" t="str">
        <f>IF(OR(B68="",C68&lt;&gt;"Decimal",H68=0),"",IF(COUNTIFS($C$60:C68,"Decimal",$H$60:H68,H68)+IF(H68=INDEX($H$60:$H$74,$I$26),1,0)&gt;1,"REPEAT",""))</f>
        <v>REPEAT</v>
      </c>
      <c r="J68" s="76" t="str">
        <f>IF(B68="","",IF(C68="Integer","Bring down "&amp;D68&amp;". ","Bring down 0. ")&amp;$I$25&amp;" goes into "&amp;E68&amp;" "&amp;F68&amp;" time(s); subtract "&amp;G68&amp;" → remainder "&amp;H68&amp;".")</f>
        <v>Bring down 0. 7 goes into 60 8 time(s); subtract 56 → remainder 4.</v>
      </c>
      <c r="K68" s="77"/>
      <c r="L68" s="78"/>
    </row>
    <row r="69" spans="1:14" ht="20" customHeight="1">
      <c r="A69" s="3"/>
      <c r="B69" s="33">
        <f>IF(OR($B$16&lt;&gt;"Ready to calculate.",10&gt;MIN($C$13,'Settings &amp; Guide'!$J$27)),"",10)</f>
        <v>10</v>
      </c>
      <c r="C69" s="33" t="str">
        <f>IF(B69="","",IF(B69&lt;=$I$26,"Integer","Decimal"))</f>
        <v>Decimal</v>
      </c>
      <c r="D69" s="33">
        <f>IF(B69="","",IF(B69&lt;=$I$26,INT(MOD(INT($I$24/10^($I$26-B69)),10)),0))</f>
        <v>0</v>
      </c>
      <c r="E69" s="33">
        <f t="shared" si="1"/>
        <v>40</v>
      </c>
      <c r="F69" s="33">
        <f>IF(B69="","",INT(E69/$I$25))</f>
        <v>5</v>
      </c>
      <c r="G69" s="33">
        <f>IF(B69="","",F69*$I$25)</f>
        <v>35</v>
      </c>
      <c r="H69" s="33">
        <f t="shared" si="0"/>
        <v>5</v>
      </c>
      <c r="I69" s="33" t="str">
        <f>IF(OR(B69="",C69&lt;&gt;"Decimal",H69=0),"",IF(COUNTIFS($C$60:C69,"Decimal",$H$60:H69,H69)+IF(H69=INDEX($H$60:$H$74,$I$26),1,0)&gt;1,"REPEAT",""))</f>
        <v>REPEAT</v>
      </c>
      <c r="J69" s="76" t="str">
        <f>IF(B69="","",IF(C69="Integer","Bring down "&amp;D69&amp;". ","Bring down 0. ")&amp;$I$25&amp;" goes into "&amp;E69&amp;" "&amp;F69&amp;" time(s); subtract "&amp;G69&amp;" → remainder "&amp;H69&amp;".")</f>
        <v>Bring down 0. 7 goes into 40 5 time(s); subtract 35 → remainder 5.</v>
      </c>
      <c r="K69" s="77"/>
      <c r="L69" s="78"/>
    </row>
    <row r="70" spans="1:14" ht="20" customHeight="1">
      <c r="A70" s="3"/>
      <c r="B70" s="33">
        <f>IF(OR($B$16&lt;&gt;"Ready to calculate.",11&gt;MIN($C$13,'Settings &amp; Guide'!$J$27)),"",11)</f>
        <v>11</v>
      </c>
      <c r="C70" s="33" t="str">
        <f>IF(B70="","",IF(B70&lt;=$I$26,"Integer","Decimal"))</f>
        <v>Decimal</v>
      </c>
      <c r="D70" s="33">
        <f>IF(B70="","",IF(B70&lt;=$I$26,INT(MOD(INT($I$24/10^($I$26-B70)),10)),0))</f>
        <v>0</v>
      </c>
      <c r="E70" s="33">
        <f t="shared" si="1"/>
        <v>50</v>
      </c>
      <c r="F70" s="33">
        <f>IF(B70="","",INT(E70/$I$25))</f>
        <v>7</v>
      </c>
      <c r="G70" s="33">
        <f>IF(B70="","",F70*$I$25)</f>
        <v>49</v>
      </c>
      <c r="H70" s="33">
        <f t="shared" si="0"/>
        <v>1</v>
      </c>
      <c r="I70" s="33" t="str">
        <f>IF(OR(B70="",C70&lt;&gt;"Decimal",H70=0),"",IF(COUNTIFS($C$60:C70,"Decimal",$H$60:H70,H70)+IF(H70=INDEX($H$60:$H$74,$I$26),1,0)&gt;1,"REPEAT",""))</f>
        <v>REPEAT</v>
      </c>
      <c r="J70" s="76" t="str">
        <f>IF(B70="","",IF(C70="Integer","Bring down "&amp;D70&amp;". ","Bring down 0. ")&amp;$I$25&amp;" goes into "&amp;E70&amp;" "&amp;F70&amp;" time(s); subtract "&amp;G70&amp;" → remainder "&amp;H70&amp;".")</f>
        <v>Bring down 0. 7 goes into 50 7 time(s); subtract 49 → remainder 1.</v>
      </c>
      <c r="K70" s="77"/>
      <c r="L70" s="78"/>
    </row>
    <row r="71" spans="1:14" ht="20" customHeight="1">
      <c r="A71" s="3"/>
      <c r="B71" s="33">
        <f>IF(OR($B$16&lt;&gt;"Ready to calculate.",12&gt;MIN($C$13,'Settings &amp; Guide'!$J$27)),"",12)</f>
        <v>12</v>
      </c>
      <c r="C71" s="33" t="str">
        <f>IF(B71="","",IF(B71&lt;=$I$26,"Integer","Decimal"))</f>
        <v>Decimal</v>
      </c>
      <c r="D71" s="33">
        <f>IF(B71="","",IF(B71&lt;=$I$26,INT(MOD(INT($I$24/10^($I$26-B71)),10)),0))</f>
        <v>0</v>
      </c>
      <c r="E71" s="33">
        <f t="shared" si="1"/>
        <v>10</v>
      </c>
      <c r="F71" s="33">
        <f>IF(B71="","",INT(E71/$I$25))</f>
        <v>1</v>
      </c>
      <c r="G71" s="33">
        <f>IF(B71="","",F71*$I$25)</f>
        <v>7</v>
      </c>
      <c r="H71" s="33">
        <f t="shared" si="0"/>
        <v>3</v>
      </c>
      <c r="I71" s="33" t="str">
        <f>IF(OR(B71="",C71&lt;&gt;"Decimal",H71=0),"",IF(COUNTIFS($C$60:C71,"Decimal",$H$60:H71,H71)+IF(H71=INDEX($H$60:$H$74,$I$26),1,0)&gt;1,"REPEAT",""))</f>
        <v>REPEAT</v>
      </c>
      <c r="J71" s="76" t="str">
        <f>IF(B71="","",IF(C71="Integer","Bring down "&amp;D71&amp;". ","Bring down 0. ")&amp;$I$25&amp;" goes into "&amp;E71&amp;" "&amp;F71&amp;" time(s); subtract "&amp;G71&amp;" → remainder "&amp;H71&amp;".")</f>
        <v>Bring down 0. 7 goes into 10 1 time(s); subtract 7 → remainder 3.</v>
      </c>
      <c r="K71" s="77"/>
      <c r="L71" s="78"/>
    </row>
    <row r="72" spans="1:14" ht="20" customHeight="1">
      <c r="A72" s="3"/>
      <c r="B72" s="33">
        <f>IF(OR($B$16&lt;&gt;"Ready to calculate.",13&gt;MIN($C$13,'Settings &amp; Guide'!$J$27)),"",13)</f>
        <v>13</v>
      </c>
      <c r="C72" s="33" t="str">
        <f>IF(B72="","",IF(B72&lt;=$I$26,"Integer","Decimal"))</f>
        <v>Decimal</v>
      </c>
      <c r="D72" s="33">
        <f>IF(B72="","",IF(B72&lt;=$I$26,INT(MOD(INT($I$24/10^($I$26-B72)),10)),0))</f>
        <v>0</v>
      </c>
      <c r="E72" s="33">
        <f t="shared" si="1"/>
        <v>30</v>
      </c>
      <c r="F72" s="33">
        <f>IF(B72="","",INT(E72/$I$25))</f>
        <v>4</v>
      </c>
      <c r="G72" s="33">
        <f>IF(B72="","",F72*$I$25)</f>
        <v>28</v>
      </c>
      <c r="H72" s="33">
        <f t="shared" si="0"/>
        <v>2</v>
      </c>
      <c r="I72" s="33" t="str">
        <f>IF(OR(B72="",C72&lt;&gt;"Decimal",H72=0),"",IF(COUNTIFS($C$60:C72,"Decimal",$H$60:H72,H72)+IF(H72=INDEX($H$60:$H$74,$I$26),1,0)&gt;1,"REPEAT",""))</f>
        <v>REPEAT</v>
      </c>
      <c r="J72" s="76" t="str">
        <f>IF(B72="","",IF(C72="Integer","Bring down "&amp;D72&amp;". ","Bring down 0. ")&amp;$I$25&amp;" goes into "&amp;E72&amp;" "&amp;F72&amp;" time(s); subtract "&amp;G72&amp;" → remainder "&amp;H72&amp;".")</f>
        <v>Bring down 0. 7 goes into 30 4 time(s); subtract 28 → remainder 2.</v>
      </c>
      <c r="K72" s="77"/>
      <c r="L72" s="78"/>
    </row>
    <row r="73" spans="1:14" ht="20" customHeight="1">
      <c r="A73" s="3"/>
      <c r="B73" s="33">
        <f>IF(OR($B$16&lt;&gt;"Ready to calculate.",14&gt;MIN($C$13,'Settings &amp; Guide'!$J$27)),"",14)</f>
        <v>14</v>
      </c>
      <c r="C73" s="33" t="str">
        <f>IF(B73="","",IF(B73&lt;=$I$26,"Integer","Decimal"))</f>
        <v>Decimal</v>
      </c>
      <c r="D73" s="33">
        <f>IF(B73="","",IF(B73&lt;=$I$26,INT(MOD(INT($I$24/10^($I$26-B73)),10)),0))</f>
        <v>0</v>
      </c>
      <c r="E73" s="33">
        <f t="shared" si="1"/>
        <v>20</v>
      </c>
      <c r="F73" s="33">
        <f>IF(B73="","",INT(E73/$I$25))</f>
        <v>2</v>
      </c>
      <c r="G73" s="33">
        <f>IF(B73="","",F73*$I$25)</f>
        <v>14</v>
      </c>
      <c r="H73" s="33">
        <f t="shared" si="0"/>
        <v>6</v>
      </c>
      <c r="I73" s="33" t="str">
        <f>IF(OR(B73="",C73&lt;&gt;"Decimal",H73=0),"",IF(COUNTIFS($C$60:C73,"Decimal",$H$60:H73,H73)+IF(H73=INDEX($H$60:$H$74,$I$26),1,0)&gt;1,"REPEAT",""))</f>
        <v>REPEAT</v>
      </c>
      <c r="J73" s="76" t="str">
        <f>IF(B73="","",IF(C73="Integer","Bring down "&amp;D73&amp;". ","Bring down 0. ")&amp;$I$25&amp;" goes into "&amp;E73&amp;" "&amp;F73&amp;" time(s); subtract "&amp;G73&amp;" → remainder "&amp;H73&amp;".")</f>
        <v>Bring down 0. 7 goes into 20 2 time(s); subtract 14 → remainder 6.</v>
      </c>
      <c r="K73" s="77"/>
      <c r="L73" s="78"/>
    </row>
    <row r="74" spans="1:14" ht="20" customHeight="1">
      <c r="A74" s="3"/>
      <c r="B74" s="33">
        <f>IF(OR($B$16&lt;&gt;"Ready to calculate.",15&gt;MIN($C$13,'Settings &amp; Guide'!$J$27)),"",15)</f>
        <v>15</v>
      </c>
      <c r="C74" s="33" t="str">
        <f>IF(B74="","",IF(B74&lt;=$I$26,"Integer","Decimal"))</f>
        <v>Decimal</v>
      </c>
      <c r="D74" s="33">
        <f>IF(B74="","",IF(B74&lt;=$I$26,INT(MOD(INT($I$24/10^($I$26-B74)),10)),0))</f>
        <v>0</v>
      </c>
      <c r="E74" s="33">
        <f t="shared" si="1"/>
        <v>60</v>
      </c>
      <c r="F74" s="33">
        <f>IF(B74="","",INT(E74/$I$25))</f>
        <v>8</v>
      </c>
      <c r="G74" s="33">
        <f>IF(B74="","",F74*$I$25)</f>
        <v>56</v>
      </c>
      <c r="H74" s="33">
        <f t="shared" si="0"/>
        <v>4</v>
      </c>
      <c r="I74" s="33" t="str">
        <f>IF(OR(B74="",C74&lt;&gt;"Decimal",H74=0),"",IF(COUNTIFS($C$60:C74,"Decimal",$H$60:H74,H74)+IF(H74=INDEX($H$60:$H$74,$I$26),1,0)&gt;1,"REPEAT",""))</f>
        <v>REPEAT</v>
      </c>
      <c r="J74" s="76" t="str">
        <f>IF(B74="","",IF(C74="Integer","Bring down "&amp;D74&amp;". ","Bring down 0. ")&amp;$I$25&amp;" goes into "&amp;E74&amp;" "&amp;F74&amp;" time(s); subtract "&amp;G74&amp;" → remainder "&amp;H74&amp;".")</f>
        <v>Bring down 0. 7 goes into 60 8 time(s); subtract 56 → remainder 4.</v>
      </c>
      <c r="K74" s="77"/>
      <c r="L74" s="78"/>
      <c r="N74" s="153" t="s">
        <v>183</v>
      </c>
    </row>
    <row r="75" spans="1:14" ht="20" customHeight="1">
      <c r="A75" s="3"/>
      <c r="B75" s="3"/>
      <c r="C75" s="3"/>
      <c r="D75" s="3"/>
      <c r="E75" s="3"/>
      <c r="F75" s="3"/>
      <c r="G75" s="3"/>
      <c r="H75" s="3"/>
      <c r="I75" s="3"/>
      <c r="J75" s="3"/>
      <c r="K75" s="3"/>
      <c r="L75" s="3"/>
    </row>
    <row r="76" spans="1:14" s="8" customFormat="1" ht="30" customHeight="1">
      <c r="B76" s="11" t="s">
        <v>157</v>
      </c>
      <c r="C76" s="9"/>
      <c r="D76" s="9"/>
      <c r="E76" s="9"/>
      <c r="F76" s="9"/>
      <c r="G76" s="9"/>
      <c r="H76" s="9"/>
      <c r="I76" s="9"/>
      <c r="J76" s="9"/>
    </row>
    <row r="78" spans="1:14" ht="30" customHeight="1">
      <c r="A78" s="3"/>
      <c r="B78" s="47" t="s">
        <v>80</v>
      </c>
      <c r="C78" s="48" t="s">
        <v>81</v>
      </c>
      <c r="D78" s="48" t="s">
        <v>82</v>
      </c>
      <c r="E78" s="48" t="s">
        <v>83</v>
      </c>
      <c r="F78" s="48" t="s">
        <v>134</v>
      </c>
      <c r="G78" s="48" t="s">
        <v>135</v>
      </c>
      <c r="H78" s="48" t="s">
        <v>44</v>
      </c>
      <c r="I78" s="48" t="s">
        <v>64</v>
      </c>
      <c r="J78" s="48" t="s">
        <v>136</v>
      </c>
      <c r="K78" s="90" t="s">
        <v>137</v>
      </c>
      <c r="L78" s="91"/>
    </row>
    <row r="79" spans="1:14" ht="20" customHeight="1">
      <c r="A79" s="3"/>
      <c r="B79" s="85">
        <v>1</v>
      </c>
      <c r="C79" s="86">
        <v>157</v>
      </c>
      <c r="D79" s="86">
        <v>12</v>
      </c>
      <c r="E79" s="87">
        <v>3</v>
      </c>
      <c r="F79" s="88">
        <f t="shared" ref="F79:F88" si="2">IF(OR(ISBLANK(C79),ISBLANK(D79),D79=0),"",ROUND(C79/D79,E79))</f>
        <v>13.083</v>
      </c>
      <c r="G79" s="88">
        <f t="shared" ref="G79:G88" si="3">IF(OR(ISBLANK(C79),ISBLANK(D79),D79=0),"",TRUNC(C79/D79,0))</f>
        <v>13</v>
      </c>
      <c r="H79" s="88">
        <f t="shared" ref="H79:H88" si="4">IF(OR(ISBLANK(C79),ISBLANK(D79),D79=0),"",C79-D79*TRUNC(C79/D79,0))</f>
        <v>1</v>
      </c>
      <c r="I79" s="85" t="str">
        <f t="shared" ref="I79:I88" si="5">IF(OR(ISBLANK(C79),ISBLANK(D79),D79=0),"",IF(ABS(C79-(D79*G79+H79))&lt;0.000000001,"PASS","REVIEW"))</f>
        <v>PASS</v>
      </c>
      <c r="J79" s="85" t="str">
        <f t="shared" ref="J79:J88" si="6">IF(ISBLANK(C79),"",IF(ISBLANK(D79),"Enter divisor",IF(D79=0,"INVALID INPUT","VALID")))</f>
        <v>VALID</v>
      </c>
      <c r="K79" s="89" t="str">
        <f t="shared" ref="K79:K88" si="7">IF(ISBLANK(C79),"",IF(ISBLANK(D79),"Enter divisor.",IF(D79=0,"Divisor cannot be zero.",IF(H79=0,"Exact division.","Remainder = "&amp;ROUND(H79,6)&amp;"."))))</f>
        <v>Remainder = 1.</v>
      </c>
      <c r="L79" s="89"/>
    </row>
    <row r="80" spans="1:14" ht="20" customHeight="1">
      <c r="A80" s="3"/>
      <c r="B80" s="33">
        <v>2</v>
      </c>
      <c r="C80" s="70">
        <v>1</v>
      </c>
      <c r="D80" s="70">
        <v>3</v>
      </c>
      <c r="E80" s="71">
        <v>3</v>
      </c>
      <c r="F80" s="34">
        <f t="shared" si="2"/>
        <v>0.33300000000000002</v>
      </c>
      <c r="G80" s="34">
        <f t="shared" si="3"/>
        <v>0</v>
      </c>
      <c r="H80" s="34">
        <f t="shared" si="4"/>
        <v>1</v>
      </c>
      <c r="I80" s="33" t="str">
        <f t="shared" si="5"/>
        <v>PASS</v>
      </c>
      <c r="J80" s="33" t="str">
        <f t="shared" si="6"/>
        <v>VALID</v>
      </c>
      <c r="K80" s="30" t="str">
        <f t="shared" si="7"/>
        <v>Remainder = 1.</v>
      </c>
      <c r="L80" s="30"/>
    </row>
    <row r="81" spans="1:14" ht="20" customHeight="1">
      <c r="A81" s="3"/>
      <c r="B81" s="33">
        <v>3</v>
      </c>
      <c r="C81" s="70">
        <v>625</v>
      </c>
      <c r="D81" s="70">
        <v>4</v>
      </c>
      <c r="E81" s="71">
        <v>3</v>
      </c>
      <c r="F81" s="34">
        <f t="shared" si="2"/>
        <v>156.25</v>
      </c>
      <c r="G81" s="34">
        <f t="shared" si="3"/>
        <v>156</v>
      </c>
      <c r="H81" s="34">
        <f t="shared" si="4"/>
        <v>1</v>
      </c>
      <c r="I81" s="33" t="str">
        <f t="shared" si="5"/>
        <v>PASS</v>
      </c>
      <c r="J81" s="33" t="str">
        <f t="shared" si="6"/>
        <v>VALID</v>
      </c>
      <c r="K81" s="30" t="str">
        <f t="shared" si="7"/>
        <v>Remainder = 1.</v>
      </c>
      <c r="L81" s="30"/>
    </row>
    <row r="82" spans="1:14" ht="20" customHeight="1">
      <c r="A82" s="3"/>
      <c r="B82" s="33">
        <v>4</v>
      </c>
      <c r="C82" s="70">
        <v>-48</v>
      </c>
      <c r="D82" s="70">
        <v>6</v>
      </c>
      <c r="E82" s="71">
        <v>3</v>
      </c>
      <c r="F82" s="34">
        <f t="shared" si="2"/>
        <v>-8</v>
      </c>
      <c r="G82" s="34">
        <f t="shared" si="3"/>
        <v>-8</v>
      </c>
      <c r="H82" s="34">
        <f t="shared" si="4"/>
        <v>0</v>
      </c>
      <c r="I82" s="33" t="str">
        <f t="shared" si="5"/>
        <v>PASS</v>
      </c>
      <c r="J82" s="33" t="str">
        <f t="shared" si="6"/>
        <v>VALID</v>
      </c>
      <c r="K82" s="30" t="str">
        <f t="shared" si="7"/>
        <v>Exact division.</v>
      </c>
      <c r="L82" s="30"/>
    </row>
    <row r="83" spans="1:14" ht="20" customHeight="1">
      <c r="A83" s="3"/>
      <c r="B83" s="33">
        <v>5</v>
      </c>
      <c r="C83" s="70">
        <v>12.6</v>
      </c>
      <c r="D83" s="70">
        <v>0.3</v>
      </c>
      <c r="E83" s="71">
        <v>3</v>
      </c>
      <c r="F83" s="34">
        <f t="shared" si="2"/>
        <v>42</v>
      </c>
      <c r="G83" s="34">
        <f t="shared" si="3"/>
        <v>42</v>
      </c>
      <c r="H83" s="34">
        <f t="shared" si="4"/>
        <v>0</v>
      </c>
      <c r="I83" s="33" t="str">
        <f t="shared" si="5"/>
        <v>PASS</v>
      </c>
      <c r="J83" s="33" t="str">
        <f t="shared" si="6"/>
        <v>VALID</v>
      </c>
      <c r="K83" s="30" t="str">
        <f t="shared" si="7"/>
        <v>Exact division.</v>
      </c>
      <c r="L83" s="30"/>
    </row>
    <row r="84" spans="1:14" ht="20" customHeight="1">
      <c r="A84" s="3"/>
      <c r="B84" s="33">
        <v>6</v>
      </c>
      <c r="C84" s="70"/>
      <c r="D84" s="70"/>
      <c r="E84" s="71">
        <v>3</v>
      </c>
      <c r="F84" s="34" t="str">
        <f t="shared" si="2"/>
        <v/>
      </c>
      <c r="G84" s="34" t="str">
        <f t="shared" si="3"/>
        <v/>
      </c>
      <c r="H84" s="34" t="str">
        <f t="shared" si="4"/>
        <v/>
      </c>
      <c r="I84" s="33" t="str">
        <f t="shared" si="5"/>
        <v/>
      </c>
      <c r="J84" s="33" t="str">
        <f t="shared" si="6"/>
        <v/>
      </c>
      <c r="K84" s="30" t="str">
        <f t="shared" si="7"/>
        <v/>
      </c>
      <c r="L84" s="30"/>
    </row>
    <row r="85" spans="1:14" ht="20" customHeight="1">
      <c r="A85" s="3"/>
      <c r="B85" s="33">
        <v>7</v>
      </c>
      <c r="C85" s="70"/>
      <c r="D85" s="70"/>
      <c r="E85" s="71">
        <v>3</v>
      </c>
      <c r="F85" s="34" t="str">
        <f t="shared" si="2"/>
        <v/>
      </c>
      <c r="G85" s="34" t="str">
        <f t="shared" si="3"/>
        <v/>
      </c>
      <c r="H85" s="34" t="str">
        <f t="shared" si="4"/>
        <v/>
      </c>
      <c r="I85" s="33" t="str">
        <f t="shared" si="5"/>
        <v/>
      </c>
      <c r="J85" s="33" t="str">
        <f t="shared" si="6"/>
        <v/>
      </c>
      <c r="K85" s="30" t="str">
        <f t="shared" si="7"/>
        <v/>
      </c>
      <c r="L85" s="30"/>
    </row>
    <row r="86" spans="1:14" ht="20" customHeight="1">
      <c r="A86" s="3"/>
      <c r="B86" s="33">
        <v>8</v>
      </c>
      <c r="C86" s="70"/>
      <c r="D86" s="70"/>
      <c r="E86" s="71">
        <v>3</v>
      </c>
      <c r="F86" s="34" t="str">
        <f t="shared" si="2"/>
        <v/>
      </c>
      <c r="G86" s="34" t="str">
        <f t="shared" si="3"/>
        <v/>
      </c>
      <c r="H86" s="34" t="str">
        <f t="shared" si="4"/>
        <v/>
      </c>
      <c r="I86" s="33" t="str">
        <f t="shared" si="5"/>
        <v/>
      </c>
      <c r="J86" s="33" t="str">
        <f t="shared" si="6"/>
        <v/>
      </c>
      <c r="K86" s="30" t="str">
        <f t="shared" si="7"/>
        <v/>
      </c>
      <c r="L86" s="30"/>
    </row>
    <row r="87" spans="1:14" ht="20" customHeight="1">
      <c r="A87" s="3"/>
      <c r="B87" s="33">
        <v>9</v>
      </c>
      <c r="C87" s="70"/>
      <c r="D87" s="70"/>
      <c r="E87" s="71">
        <v>3</v>
      </c>
      <c r="F87" s="34" t="str">
        <f t="shared" si="2"/>
        <v/>
      </c>
      <c r="G87" s="34" t="str">
        <f t="shared" si="3"/>
        <v/>
      </c>
      <c r="H87" s="34" t="str">
        <f t="shared" si="4"/>
        <v/>
      </c>
      <c r="I87" s="33" t="str">
        <f t="shared" si="5"/>
        <v/>
      </c>
      <c r="J87" s="33" t="str">
        <f t="shared" si="6"/>
        <v/>
      </c>
      <c r="K87" s="30" t="str">
        <f t="shared" si="7"/>
        <v/>
      </c>
      <c r="L87" s="30"/>
    </row>
    <row r="88" spans="1:14" ht="20" customHeight="1">
      <c r="A88" s="3"/>
      <c r="B88" s="33">
        <v>10</v>
      </c>
      <c r="C88" s="70"/>
      <c r="D88" s="70"/>
      <c r="E88" s="71">
        <v>3</v>
      </c>
      <c r="F88" s="34" t="str">
        <f t="shared" si="2"/>
        <v/>
      </c>
      <c r="G88" s="34" t="str">
        <f t="shared" si="3"/>
        <v/>
      </c>
      <c r="H88" s="34" t="str">
        <f t="shared" si="4"/>
        <v/>
      </c>
      <c r="I88" s="33" t="str">
        <f t="shared" si="5"/>
        <v/>
      </c>
      <c r="J88" s="33" t="str">
        <f t="shared" si="6"/>
        <v/>
      </c>
      <c r="K88" s="30" t="str">
        <f t="shared" si="7"/>
        <v/>
      </c>
      <c r="L88" s="30"/>
      <c r="N88" s="153" t="s">
        <v>183</v>
      </c>
    </row>
    <row r="89" spans="1:14" ht="20" customHeight="1">
      <c r="A89" s="3"/>
      <c r="B89" s="3"/>
      <c r="C89" s="3"/>
      <c r="D89" s="3"/>
      <c r="E89" s="3"/>
      <c r="F89" s="3"/>
      <c r="G89" s="3"/>
      <c r="H89" s="3"/>
      <c r="I89" s="3"/>
      <c r="J89" s="3"/>
      <c r="K89" s="3"/>
      <c r="L89" s="3"/>
    </row>
    <row r="90" spans="1:14" s="8" customFormat="1" ht="30" customHeight="1">
      <c r="B90" s="11" t="s">
        <v>158</v>
      </c>
      <c r="C90" s="9"/>
      <c r="D90" s="9"/>
      <c r="E90" s="9"/>
      <c r="F90" s="9"/>
      <c r="G90" s="9"/>
      <c r="H90" s="9"/>
      <c r="I90" s="9"/>
      <c r="J90" s="9"/>
    </row>
    <row r="92" spans="1:14" ht="20" customHeight="1">
      <c r="A92" s="3"/>
      <c r="B92" s="141" t="str">
        <f>IF($B$16&lt;&gt;"Ready to calculate.","Enter valid inputs to generate insights.",IF($I$11=0,"The division is exact: there is no remainder.","The whole-number result leaves a remainder of "&amp;ROUND(ABS($I$11),6)&amp;"."))</f>
        <v>The whole-number result leaves a remainder of 4.</v>
      </c>
      <c r="C92" s="141"/>
      <c r="D92" s="141"/>
      <c r="E92" s="141"/>
      <c r="F92" s="141"/>
      <c r="G92" s="141"/>
      <c r="H92" s="141"/>
      <c r="I92" s="141"/>
      <c r="J92" s="141"/>
      <c r="K92" s="141"/>
      <c r="L92" s="141"/>
    </row>
    <row r="93" spans="1:14" ht="20" customHeight="1">
      <c r="A93" s="3"/>
      <c r="B93" s="142" t="str">
        <f>IF($B$16&lt;&gt;"Ready to calculate.","",IF($I$13="Repeating decimal","The decimal expansion repeats because a non-zero remainder reappears in the walkthrough.",IF($I$13="Terminating decimal","The decimal expansion terminates because a decimal-stage remainder reaches zero.",IF($I$13="Exact integer","No decimal expansion is needed.","Increase the Step Detail Limit to classify a longer remainder cycle."))))</f>
        <v>The decimal expansion repeats because a non-zero remainder reappears in the walkthrough.</v>
      </c>
      <c r="C93" s="142"/>
      <c r="D93" s="142"/>
      <c r="E93" s="142"/>
      <c r="F93" s="142"/>
      <c r="G93" s="142"/>
      <c r="H93" s="142"/>
      <c r="I93" s="142"/>
      <c r="J93" s="142"/>
      <c r="K93" s="142"/>
      <c r="L93" s="142"/>
    </row>
    <row r="94" spans="1:14" ht="20" customHeight="1">
      <c r="A94" s="3"/>
      <c r="B94" s="142" t="str">
        <f>IF($B$16&lt;&gt;"Ready to calculate.","","At "&amp;TEXT($C$11,"0")&amp;" decimal place(s), the displayed "&amp;LOWER($C$12)&amp;" result differs from the direct quotient by "&amp;TEXT($D$24,"0.############")&amp;".")</f>
        <v>At 3 decimal place(s), the displayed round result differs from the direct quotient by 0.000428571429.</v>
      </c>
      <c r="C94" s="142"/>
      <c r="D94" s="142"/>
      <c r="E94" s="142"/>
      <c r="F94" s="142"/>
      <c r="G94" s="142"/>
      <c r="H94" s="142"/>
      <c r="I94" s="142"/>
      <c r="J94" s="142"/>
      <c r="K94" s="142"/>
      <c r="L94" s="142"/>
    </row>
    <row r="95" spans="1:14" ht="20" customHeight="1">
      <c r="A95" s="3"/>
      <c r="B95" s="142" t="str">
        <f>IF($B$16&lt;&gt;"Ready to calculate.","",IF($I$22&gt;0,"The divisor has "&amp;TEXT($I$22,"0")&amp;" decimal place(s); the standard method shifts the decimal right by that amount before dividing.","The divisor is already a whole number, so no divisor decimal shift is required."))</f>
        <v>The divisor is already a whole number, so no divisor decimal shift is required.</v>
      </c>
      <c r="C95" s="142"/>
      <c r="D95" s="142"/>
      <c r="E95" s="142"/>
      <c r="F95" s="142"/>
      <c r="G95" s="142"/>
      <c r="H95" s="142"/>
      <c r="I95" s="142"/>
      <c r="J95" s="142"/>
      <c r="K95" s="142"/>
      <c r="L95" s="142"/>
    </row>
    <row r="96" spans="1:14" ht="20" customHeight="1">
      <c r="A96" s="3"/>
      <c r="B96" s="3"/>
      <c r="C96" s="3"/>
      <c r="D96" s="3"/>
      <c r="E96" s="3"/>
      <c r="F96" s="3"/>
      <c r="G96" s="3"/>
      <c r="H96" s="3"/>
      <c r="I96" s="3"/>
      <c r="J96" s="3"/>
      <c r="K96" s="3"/>
      <c r="L96" s="3"/>
    </row>
    <row r="97" spans="1:12" ht="20" customHeight="1">
      <c r="A97" s="3"/>
      <c r="B97" s="145" t="s">
        <v>138</v>
      </c>
      <c r="C97" s="119"/>
      <c r="D97" s="119"/>
      <c r="E97" s="119"/>
      <c r="F97" s="119"/>
      <c r="G97" s="119"/>
      <c r="H97" s="119"/>
      <c r="I97" s="119"/>
      <c r="J97" s="119"/>
      <c r="K97" s="119"/>
      <c r="L97" s="120"/>
    </row>
    <row r="98" spans="1:12" ht="20" customHeight="1">
      <c r="A98" s="3"/>
    </row>
    <row r="99" spans="1:12" s="61" customFormat="1" ht="20" customHeight="1">
      <c r="B99" s="9" t="s">
        <v>95</v>
      </c>
      <c r="C99" s="62"/>
      <c r="D99" s="62"/>
      <c r="E99" s="62"/>
      <c r="F99" s="62"/>
      <c r="G99" s="62"/>
      <c r="H99" s="62"/>
      <c r="I99" s="62"/>
      <c r="J99" s="62"/>
      <c r="K99" s="62"/>
      <c r="L99" s="62"/>
    </row>
    <row r="100" spans="1:12" ht="20" customHeight="1">
      <c r="A100" s="3"/>
      <c r="B100" s="3"/>
      <c r="C100" s="3"/>
      <c r="D100" s="3"/>
      <c r="E100" s="3"/>
      <c r="F100" s="3"/>
      <c r="G100" s="3"/>
      <c r="H100" s="3"/>
      <c r="I100" s="3"/>
      <c r="J100" s="3"/>
      <c r="K100" s="3"/>
      <c r="L100" s="3"/>
    </row>
    <row r="102" spans="1:12" ht="20" customHeight="1">
      <c r="A102" s="3"/>
      <c r="B102" s="3"/>
      <c r="C102" s="3"/>
      <c r="D102" s="3"/>
      <c r="E102" s="3"/>
      <c r="F102" s="3"/>
      <c r="G102" s="3"/>
      <c r="H102" s="3"/>
      <c r="I102" s="3"/>
      <c r="J102" s="3"/>
      <c r="K102" s="3"/>
      <c r="L102" s="3"/>
    </row>
    <row r="103" spans="1:12" ht="20" customHeight="1">
      <c r="A103" s="3"/>
      <c r="B103" s="3"/>
      <c r="C103" s="3"/>
      <c r="D103" s="3"/>
      <c r="E103" s="3"/>
      <c r="F103" s="3"/>
      <c r="G103" s="3"/>
      <c r="H103" s="3"/>
      <c r="I103" s="3"/>
      <c r="J103" s="3"/>
      <c r="K103" s="3"/>
      <c r="L103" s="3"/>
    </row>
    <row r="104" spans="1:12" ht="20" customHeight="1">
      <c r="A104" s="3"/>
      <c r="B104" s="3"/>
      <c r="C104" s="3"/>
      <c r="D104" s="3"/>
      <c r="E104" s="3"/>
      <c r="F104" s="3"/>
      <c r="G104" s="3"/>
      <c r="H104" s="3"/>
      <c r="I104" s="3"/>
      <c r="J104" s="3"/>
      <c r="K104" s="3"/>
      <c r="L104" s="3"/>
    </row>
    <row r="105" spans="1:12" ht="20" customHeight="1">
      <c r="A105" s="63"/>
      <c r="B105" s="63"/>
      <c r="C105" s="63"/>
      <c r="D105" s="63"/>
      <c r="E105" s="63"/>
      <c r="F105" s="63"/>
      <c r="G105" s="63"/>
      <c r="H105" s="63"/>
      <c r="I105" s="63"/>
      <c r="J105" s="63"/>
      <c r="K105" s="63"/>
      <c r="L105" s="63"/>
    </row>
  </sheetData>
  <mergeCells count="68">
    <mergeCell ref="B92:L92"/>
    <mergeCell ref="B93:L93"/>
    <mergeCell ref="B94:L94"/>
    <mergeCell ref="B95:L95"/>
    <mergeCell ref="B97:L97"/>
    <mergeCell ref="D13:E13"/>
    <mergeCell ref="J63:L63"/>
    <mergeCell ref="J64:L64"/>
    <mergeCell ref="J65:L65"/>
    <mergeCell ref="J66:L66"/>
    <mergeCell ref="D14:E14"/>
    <mergeCell ref="B24:C24"/>
    <mergeCell ref="B25:C25"/>
    <mergeCell ref="B26:C26"/>
    <mergeCell ref="D21:E21"/>
    <mergeCell ref="D22:E22"/>
    <mergeCell ref="D23:E23"/>
    <mergeCell ref="D24:E24"/>
    <mergeCell ref="D25:E25"/>
    <mergeCell ref="D26:E26"/>
    <mergeCell ref="K88:L88"/>
    <mergeCell ref="B21:C21"/>
    <mergeCell ref="B22:C22"/>
    <mergeCell ref="B23:C23"/>
    <mergeCell ref="K83:L83"/>
    <mergeCell ref="K84:L84"/>
    <mergeCell ref="K85:L85"/>
    <mergeCell ref="K86:L86"/>
    <mergeCell ref="K87:L87"/>
    <mergeCell ref="K78:L78"/>
    <mergeCell ref="K79:L79"/>
    <mergeCell ref="K80:L80"/>
    <mergeCell ref="K81:L81"/>
    <mergeCell ref="K82:L82"/>
    <mergeCell ref="J67:L67"/>
    <mergeCell ref="J68:L68"/>
    <mergeCell ref="J69:L69"/>
    <mergeCell ref="J70:L70"/>
    <mergeCell ref="J71:L71"/>
    <mergeCell ref="J72:L72"/>
    <mergeCell ref="J73:L73"/>
    <mergeCell ref="J74:L74"/>
    <mergeCell ref="J60:L60"/>
    <mergeCell ref="J61:L61"/>
    <mergeCell ref="J62:L62"/>
    <mergeCell ref="J59:L59"/>
    <mergeCell ref="G23:H23"/>
    <mergeCell ref="G24:H24"/>
    <mergeCell ref="G25:H25"/>
    <mergeCell ref="G26:H26"/>
    <mergeCell ref="G18:H19"/>
    <mergeCell ref="B18:C19"/>
    <mergeCell ref="G21:H21"/>
    <mergeCell ref="G22:H22"/>
    <mergeCell ref="G14:H14"/>
    <mergeCell ref="L9:L10"/>
    <mergeCell ref="K9:K10"/>
    <mergeCell ref="G9:H9"/>
    <mergeCell ref="G10:H10"/>
    <mergeCell ref="G11:H11"/>
    <mergeCell ref="G12:H12"/>
    <mergeCell ref="G13:H13"/>
    <mergeCell ref="D9:E9"/>
    <mergeCell ref="D10:E10"/>
    <mergeCell ref="D11:E11"/>
    <mergeCell ref="D12:E12"/>
    <mergeCell ref="B4:L4"/>
    <mergeCell ref="B5:L5"/>
  </mergeCells>
  <conditionalFormatting sqref="B16:E16">
    <cfRule type="expression" dxfId="9" priority="1">
      <formula>$B$16="Ready to calculate."</formula>
    </cfRule>
    <cfRule type="expression" dxfId="8" priority="2">
      <formula>$B$16="Divisor cannot be zero."</formula>
    </cfRule>
    <cfRule type="expression" dxfId="7" priority="3">
      <formula>AND($B$16&lt;&gt;"Ready to calculate.",$B$16&lt;&gt;"Divisor cannot be zero.")</formula>
    </cfRule>
  </conditionalFormatting>
  <conditionalFormatting sqref="B60:J74">
    <cfRule type="expression" dxfId="6" priority="10">
      <formula>$B60=""</formula>
    </cfRule>
  </conditionalFormatting>
  <conditionalFormatting sqref="I60:I74">
    <cfRule type="expression" dxfId="5" priority="4">
      <formula>I60="REPEAT"</formula>
    </cfRule>
  </conditionalFormatting>
  <conditionalFormatting sqref="I79:I88">
    <cfRule type="expression" dxfId="4" priority="5">
      <formula>I79="PASS"</formula>
    </cfRule>
    <cfRule type="expression" dxfId="3" priority="6">
      <formula>I79="REVIEW"</formula>
    </cfRule>
  </conditionalFormatting>
  <conditionalFormatting sqref="J79:J88">
    <cfRule type="expression" dxfId="2" priority="7">
      <formula>J79="INVALID INPUT"</formula>
    </cfRule>
    <cfRule type="expression" dxfId="1" priority="8">
      <formula>J79="VALID"</formula>
    </cfRule>
    <cfRule type="expression" dxfId="0" priority="9">
      <formula>J79="Enter divisor"</formula>
    </cfRule>
  </conditionalFormatting>
  <dataValidations count="3">
    <dataValidation sqref="C11 E79:E88" xr:uid="{00000000-0002-0000-0100-000001000000}">
      <formula1>0</formula1>
      <formula2>12</formula2>
    </dataValidation>
    <dataValidation sqref="C13" xr:uid="{00000000-0002-0000-0100-000002000000}">
      <formula1>1</formula1>
      <formula2>25</formula2>
    </dataValidation>
    <dataValidation type="decimal" sqref="C9:C10 C79:D88" xr:uid="{00000000-0002-0000-0100-000003000000}">
      <formula1>-1000000000000</formula1>
      <formula2>1000000000000</formula2>
    </dataValidation>
  </dataValidations>
  <hyperlinks>
    <hyperlink ref="L2" r:id="rId1" display="https://dothecalculation.com/" xr:uid="{8626F612-96D9-4271-AF42-012E53D57F6F}"/>
  </hyperlinks>
  <pageMargins left="0.25" right="0.25" top="0.25" bottom="0.25" header="0" footer="0"/>
  <pageSetup scale="44" fitToHeight="0" orientation="portrait" r:id="rId2"/>
  <drawing r:id="rId3"/>
  <extLst>
    <ext xmlns:x14="http://schemas.microsoft.com/office/spreadsheetml/2009/9/main" uri="{CCE6A557-97BC-4b89-ADB6-D9C93CAAB3DF}">
      <x14:dataValidations xmlns:xm="http://schemas.microsoft.com/office/excel/2006/main" count="1">
        <x14:dataValidation type="list" xr:uid="{00000000-0002-0000-0100-000000000000}">
          <x14:formula1>
            <xm:f>'Settings &amp; Guide'!$H$15:$H$16</xm:f>
          </x14:formula1>
          <xm:sqref>C12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4F97F-1934-4A80-9B5D-2968C4F4585D}">
  <sheetPr>
    <pageSetUpPr fitToPage="1"/>
  </sheetPr>
  <dimension ref="A1:N65"/>
  <sheetViews>
    <sheetView zoomScale="80" zoomScaleNormal="80" workbookViewId="0">
      <selection activeCell="G6" sqref="G6"/>
    </sheetView>
  </sheetViews>
  <sheetFormatPr defaultColWidth="8.58203125" defaultRowHeight="13.5"/>
  <cols>
    <col min="1" max="1" width="2.4140625" style="99" customWidth="1"/>
    <col min="2" max="2" width="20.58203125" style="99" customWidth="1"/>
    <col min="3" max="3" width="50.58203125" style="99" customWidth="1"/>
    <col min="4" max="9" width="14" style="99" customWidth="1"/>
    <col min="10" max="10" width="16" style="99" customWidth="1"/>
    <col min="11" max="14" width="14" style="99" customWidth="1"/>
    <col min="15" max="16384" width="8.58203125" style="99"/>
  </cols>
  <sheetData>
    <row r="1" spans="1:14" s="92" customFormat="1" ht="10" customHeight="1"/>
    <row r="2" spans="1:14" s="93" customFormat="1" ht="50.15" customHeight="1">
      <c r="B2" s="94" t="s">
        <v>159</v>
      </c>
      <c r="C2" s="94"/>
      <c r="D2" s="94"/>
      <c r="E2" s="94"/>
      <c r="F2" s="94"/>
      <c r="G2" s="94"/>
      <c r="H2" s="94"/>
      <c r="I2" s="95" t="e" vm="1">
        <v>#VALUE!</v>
      </c>
      <c r="J2" s="95"/>
      <c r="K2" s="94"/>
      <c r="L2" s="94"/>
      <c r="M2" s="94"/>
      <c r="N2" s="94"/>
    </row>
    <row r="3" spans="1:14" s="97" customFormat="1" ht="20.149999999999999" customHeight="1">
      <c r="A3" s="96"/>
      <c r="B3" s="96" t="s">
        <v>160</v>
      </c>
      <c r="C3" s="96"/>
      <c r="D3" s="96"/>
      <c r="E3" s="96"/>
      <c r="F3" s="96"/>
      <c r="G3" s="96"/>
      <c r="H3" s="96"/>
      <c r="I3" s="95"/>
      <c r="J3" s="95"/>
      <c r="K3" s="96"/>
      <c r="L3" s="96"/>
      <c r="M3" s="96"/>
      <c r="N3" s="96"/>
    </row>
    <row r="4" spans="1:14" ht="20.149999999999999" customHeight="1">
      <c r="A4" s="98"/>
      <c r="B4" s="98"/>
      <c r="C4" s="98"/>
      <c r="D4" s="98"/>
      <c r="E4" s="98"/>
      <c r="F4" s="98"/>
      <c r="G4" s="98"/>
      <c r="H4" s="98"/>
      <c r="I4" s="98"/>
      <c r="J4" s="98"/>
      <c r="K4" s="98"/>
      <c r="L4" s="98"/>
      <c r="M4" s="98"/>
      <c r="N4" s="98"/>
    </row>
    <row r="5" spans="1:14" ht="25" customHeight="1">
      <c r="A5" s="98"/>
      <c r="B5" s="100" t="s">
        <v>161</v>
      </c>
      <c r="C5" s="101" t="s">
        <v>177</v>
      </c>
      <c r="D5" s="98"/>
      <c r="E5" s="98"/>
      <c r="F5" s="98"/>
      <c r="G5" s="98"/>
      <c r="H5" s="98"/>
      <c r="I5" s="98"/>
      <c r="J5" s="98"/>
      <c r="K5" s="98"/>
      <c r="L5" s="98"/>
      <c r="M5" s="98"/>
      <c r="N5" s="98"/>
    </row>
    <row r="6" spans="1:14" ht="25" customHeight="1">
      <c r="A6" s="98"/>
      <c r="B6" s="100" t="s">
        <v>162</v>
      </c>
      <c r="C6" s="102" t="s">
        <v>163</v>
      </c>
      <c r="D6" s="98"/>
      <c r="E6" s="98"/>
      <c r="F6" s="98"/>
      <c r="G6" s="98"/>
      <c r="H6" s="98"/>
      <c r="I6" s="98"/>
      <c r="J6" s="98"/>
      <c r="K6" s="98"/>
      <c r="L6" s="98"/>
      <c r="M6" s="98"/>
      <c r="N6" s="98"/>
    </row>
    <row r="7" spans="1:14" ht="25" customHeight="1">
      <c r="A7" s="98"/>
      <c r="B7" s="100" t="s">
        <v>164</v>
      </c>
      <c r="C7" s="101" t="s">
        <v>165</v>
      </c>
      <c r="D7" s="98"/>
      <c r="E7" s="98"/>
      <c r="F7" s="98"/>
      <c r="G7" s="98"/>
      <c r="H7" s="98"/>
      <c r="I7" s="98"/>
      <c r="J7" s="98"/>
      <c r="K7" s="98"/>
      <c r="L7" s="98"/>
      <c r="M7" s="98"/>
      <c r="N7" s="98"/>
    </row>
    <row r="8" spans="1:14" ht="25" customHeight="1">
      <c r="A8" s="98"/>
      <c r="B8" s="100" t="s">
        <v>166</v>
      </c>
      <c r="C8" s="103" t="s">
        <v>167</v>
      </c>
      <c r="D8" s="98"/>
      <c r="E8" s="98"/>
      <c r="F8" s="98"/>
      <c r="G8" s="98"/>
      <c r="H8" s="98"/>
      <c r="I8" s="98"/>
      <c r="J8" s="98"/>
      <c r="K8" s="98"/>
      <c r="L8" s="98"/>
      <c r="M8" s="98"/>
      <c r="N8" s="98"/>
    </row>
    <row r="9" spans="1:14" ht="25" customHeight="1">
      <c r="A9" s="98"/>
      <c r="B9" s="100" t="s">
        <v>124</v>
      </c>
      <c r="C9" s="102" t="s">
        <v>176</v>
      </c>
      <c r="D9" s="98"/>
      <c r="E9" s="98"/>
      <c r="F9" s="98"/>
      <c r="G9" s="98"/>
      <c r="H9" s="98"/>
      <c r="I9" s="98"/>
      <c r="J9" s="98"/>
      <c r="K9" s="98"/>
      <c r="L9" s="98"/>
      <c r="M9" s="98"/>
      <c r="N9" s="98"/>
    </row>
    <row r="10" spans="1:14" ht="25" customHeight="1">
      <c r="A10" s="98"/>
      <c r="B10" s="100" t="s">
        <v>168</v>
      </c>
      <c r="C10" s="102" t="s">
        <v>169</v>
      </c>
      <c r="D10" s="98"/>
      <c r="E10" s="98"/>
      <c r="F10" s="98"/>
      <c r="G10" s="98"/>
      <c r="H10" s="98"/>
      <c r="I10" s="98"/>
      <c r="J10" s="98"/>
      <c r="K10" s="98"/>
      <c r="L10" s="98"/>
      <c r="M10" s="98"/>
      <c r="N10" s="98"/>
    </row>
    <row r="11" spans="1:14" ht="25" customHeight="1">
      <c r="A11" s="98"/>
      <c r="B11" s="100" t="s">
        <v>170</v>
      </c>
      <c r="C11" s="104" t="s">
        <v>171</v>
      </c>
      <c r="D11" s="98"/>
      <c r="E11" s="98"/>
      <c r="F11" s="98"/>
      <c r="G11" s="98"/>
      <c r="H11" s="98"/>
      <c r="I11" s="98"/>
      <c r="J11" s="98"/>
      <c r="K11" s="98"/>
      <c r="L11" s="98"/>
      <c r="M11" s="98"/>
      <c r="N11" s="98"/>
    </row>
    <row r="12" spans="1:14" ht="20.149999999999999" customHeight="1">
      <c r="A12" s="98"/>
      <c r="B12" s="98"/>
      <c r="C12" s="98"/>
      <c r="D12" s="98"/>
      <c r="E12" s="98"/>
      <c r="F12" s="98"/>
      <c r="G12" s="98"/>
      <c r="H12" s="98"/>
      <c r="I12" s="98"/>
      <c r="J12" s="98"/>
      <c r="K12" s="98"/>
      <c r="L12" s="98"/>
      <c r="M12" s="98"/>
      <c r="N12" s="98"/>
    </row>
    <row r="13" spans="1:14" ht="20.149999999999999" customHeight="1">
      <c r="A13" s="98"/>
      <c r="B13" s="105" t="s">
        <v>172</v>
      </c>
      <c r="C13" s="106"/>
      <c r="D13" s="106"/>
      <c r="E13" s="106"/>
      <c r="F13" s="106"/>
      <c r="G13" s="106"/>
      <c r="H13" s="106"/>
      <c r="I13" s="106"/>
      <c r="J13" s="106"/>
      <c r="K13" s="107"/>
      <c r="L13" s="107"/>
      <c r="M13" s="107"/>
      <c r="N13" s="107"/>
    </row>
    <row r="14" spans="1:14" ht="20.149999999999999" customHeight="1">
      <c r="A14" s="98"/>
      <c r="B14" s="105"/>
      <c r="C14" s="106"/>
      <c r="D14" s="106"/>
      <c r="E14" s="106"/>
      <c r="F14" s="106"/>
      <c r="G14" s="106"/>
      <c r="H14" s="106"/>
      <c r="I14" s="106"/>
      <c r="J14" s="106"/>
      <c r="K14" s="107"/>
      <c r="L14" s="107"/>
      <c r="M14" s="107"/>
      <c r="N14" s="107"/>
    </row>
    <row r="15" spans="1:14" ht="20.149999999999999" customHeight="1">
      <c r="A15" s="98"/>
      <c r="B15" s="98"/>
      <c r="C15" s="98"/>
      <c r="D15" s="98"/>
      <c r="E15" s="98"/>
      <c r="F15" s="98"/>
      <c r="G15" s="98"/>
      <c r="H15" s="98"/>
      <c r="I15" s="98"/>
      <c r="J15" s="98"/>
      <c r="K15" s="98"/>
      <c r="L15" s="98"/>
      <c r="M15" s="98"/>
      <c r="N15" s="98"/>
    </row>
    <row r="16" spans="1:14" ht="20.149999999999999" customHeight="1">
      <c r="A16" s="98"/>
      <c r="B16" s="105" t="s">
        <v>173</v>
      </c>
      <c r="C16" s="106"/>
      <c r="D16" s="106"/>
      <c r="E16" s="106"/>
      <c r="F16" s="106"/>
      <c r="G16" s="106"/>
      <c r="H16" s="106"/>
      <c r="I16" s="106"/>
      <c r="J16" s="106"/>
      <c r="K16" s="108"/>
      <c r="L16" s="108"/>
      <c r="M16" s="108"/>
      <c r="N16" s="108"/>
    </row>
    <row r="17" spans="1:14" ht="20.149999999999999" customHeight="1">
      <c r="A17" s="98"/>
      <c r="B17" s="105"/>
      <c r="C17" s="106"/>
      <c r="D17" s="106"/>
      <c r="E17" s="106"/>
      <c r="F17" s="106"/>
      <c r="G17" s="106"/>
      <c r="H17" s="106"/>
      <c r="I17" s="106"/>
      <c r="J17" s="106"/>
      <c r="K17" s="108"/>
      <c r="L17" s="108"/>
      <c r="M17" s="108"/>
      <c r="N17" s="108"/>
    </row>
    <row r="18" spans="1:14" ht="20.149999999999999" customHeight="1">
      <c r="A18" s="98"/>
      <c r="B18" s="98"/>
      <c r="C18" s="98"/>
      <c r="D18" s="98"/>
      <c r="E18" s="98"/>
      <c r="F18" s="98"/>
      <c r="G18" s="98"/>
      <c r="H18" s="98"/>
      <c r="I18" s="98"/>
      <c r="J18" s="98"/>
      <c r="K18" s="98"/>
      <c r="L18" s="98"/>
      <c r="M18" s="98"/>
      <c r="N18" s="98"/>
    </row>
    <row r="19" spans="1:14" ht="20.149999999999999" customHeight="1">
      <c r="A19" s="98"/>
      <c r="B19" s="105" t="s">
        <v>174</v>
      </c>
      <c r="C19" s="106"/>
      <c r="D19" s="106"/>
      <c r="E19" s="106"/>
      <c r="F19" s="106"/>
      <c r="G19" s="106"/>
      <c r="H19" s="106"/>
      <c r="I19" s="106"/>
      <c r="J19" s="106"/>
      <c r="K19" s="108"/>
      <c r="L19" s="108"/>
      <c r="M19" s="108"/>
      <c r="N19" s="108"/>
    </row>
    <row r="20" spans="1:14" ht="20.149999999999999" customHeight="1">
      <c r="A20" s="98"/>
      <c r="B20" s="105"/>
      <c r="C20" s="106"/>
      <c r="D20" s="106"/>
      <c r="E20" s="106"/>
      <c r="F20" s="106"/>
      <c r="G20" s="106"/>
      <c r="H20" s="106"/>
      <c r="I20" s="106"/>
      <c r="J20" s="106"/>
      <c r="K20" s="108"/>
      <c r="L20" s="108"/>
      <c r="M20" s="108"/>
      <c r="N20" s="108"/>
    </row>
    <row r="21" spans="1:14" ht="20.149999999999999" customHeight="1">
      <c r="A21" s="98"/>
      <c r="C21" s="109"/>
      <c r="D21" s="109"/>
      <c r="E21" s="109"/>
      <c r="F21" s="109"/>
      <c r="G21" s="109"/>
      <c r="H21" s="109"/>
      <c r="I21" s="109"/>
      <c r="J21" s="109"/>
      <c r="K21" s="109"/>
      <c r="L21" s="109"/>
      <c r="M21" s="109"/>
      <c r="N21" s="109"/>
    </row>
    <row r="22" spans="1:14" ht="20.149999999999999" customHeight="1">
      <c r="A22" s="98"/>
      <c r="B22" s="110" t="s">
        <v>175</v>
      </c>
      <c r="C22" s="109"/>
      <c r="D22" s="109"/>
      <c r="E22" s="109"/>
      <c r="F22" s="109"/>
      <c r="G22" s="109"/>
      <c r="H22" s="109"/>
      <c r="I22" s="109"/>
      <c r="J22" s="109"/>
      <c r="K22" s="109"/>
      <c r="L22" s="109"/>
      <c r="M22" s="109"/>
      <c r="N22" s="109"/>
    </row>
    <row r="23" spans="1:14" ht="20.149999999999999" customHeight="1">
      <c r="A23" s="98"/>
      <c r="B23" s="109"/>
      <c r="C23" s="109"/>
      <c r="D23" s="109"/>
      <c r="E23" s="109"/>
      <c r="F23" s="109"/>
      <c r="G23" s="109"/>
      <c r="H23" s="109"/>
      <c r="I23" s="109"/>
      <c r="J23" s="109"/>
      <c r="K23" s="109"/>
      <c r="L23" s="109"/>
      <c r="M23" s="109"/>
      <c r="N23" s="109"/>
    </row>
    <row r="24" spans="1:14" ht="20.149999999999999" customHeight="1">
      <c r="A24" s="98"/>
      <c r="B24" s="98"/>
      <c r="C24" s="98"/>
      <c r="D24" s="98"/>
      <c r="E24" s="98"/>
      <c r="F24" s="98"/>
      <c r="G24" s="98"/>
      <c r="H24" s="98"/>
      <c r="I24" s="98"/>
      <c r="J24" s="98"/>
      <c r="K24" s="98"/>
      <c r="L24" s="98"/>
      <c r="M24" s="98"/>
      <c r="N24" s="98"/>
    </row>
    <row r="25" spans="1:14" ht="20.149999999999999" customHeight="1">
      <c r="A25" s="98"/>
      <c r="B25" s="98"/>
      <c r="C25" s="98"/>
      <c r="D25" s="98"/>
      <c r="E25" s="98"/>
      <c r="F25" s="98"/>
      <c r="G25" s="98"/>
      <c r="H25" s="98"/>
      <c r="I25" s="98"/>
      <c r="J25" s="98"/>
      <c r="K25" s="98"/>
      <c r="L25" s="98"/>
      <c r="M25" s="98"/>
      <c r="N25" s="98"/>
    </row>
    <row r="26" spans="1:14" ht="20.149999999999999" customHeight="1">
      <c r="A26" s="98"/>
      <c r="B26" s="98"/>
      <c r="C26" s="98"/>
      <c r="D26" s="98"/>
      <c r="E26" s="98"/>
      <c r="F26" s="98"/>
      <c r="G26" s="98"/>
      <c r="H26" s="98"/>
      <c r="I26" s="98"/>
      <c r="J26" s="98"/>
      <c r="K26" s="98"/>
      <c r="L26" s="98"/>
      <c r="M26" s="98"/>
      <c r="N26" s="98"/>
    </row>
    <row r="27" spans="1:14" ht="20.149999999999999" customHeight="1">
      <c r="A27" s="98"/>
      <c r="B27" s="98"/>
      <c r="C27" s="98"/>
      <c r="D27" s="98"/>
      <c r="E27" s="98"/>
      <c r="F27" s="98"/>
      <c r="G27" s="98"/>
      <c r="H27" s="98"/>
      <c r="I27" s="98"/>
      <c r="J27" s="98"/>
      <c r="K27" s="98"/>
      <c r="L27" s="98"/>
      <c r="M27" s="98"/>
      <c r="N27" s="98"/>
    </row>
    <row r="28" spans="1:14" ht="20.149999999999999" customHeight="1">
      <c r="A28" s="98"/>
      <c r="B28" s="98"/>
      <c r="C28" s="98"/>
      <c r="D28" s="98"/>
      <c r="E28" s="98"/>
      <c r="F28" s="98"/>
      <c r="G28" s="98"/>
      <c r="H28" s="98"/>
      <c r="I28" s="98"/>
      <c r="J28" s="98"/>
      <c r="K28" s="98"/>
      <c r="L28" s="98"/>
      <c r="M28" s="98"/>
      <c r="N28" s="98"/>
    </row>
    <row r="29" spans="1:14" ht="20.149999999999999" customHeight="1">
      <c r="A29" s="98"/>
      <c r="B29" s="98"/>
      <c r="C29" s="98"/>
      <c r="D29" s="98"/>
      <c r="E29" s="98"/>
      <c r="F29" s="98"/>
      <c r="G29" s="98"/>
      <c r="H29" s="98"/>
      <c r="I29" s="98"/>
      <c r="J29" s="98"/>
      <c r="K29" s="98"/>
      <c r="L29" s="98"/>
      <c r="M29" s="98"/>
      <c r="N29" s="98"/>
    </row>
    <row r="30" spans="1:14" ht="20.149999999999999" customHeight="1">
      <c r="A30" s="98"/>
      <c r="B30" s="98"/>
      <c r="C30" s="98"/>
      <c r="D30" s="98"/>
      <c r="E30" s="98"/>
      <c r="F30" s="98"/>
      <c r="G30" s="98"/>
      <c r="H30" s="98"/>
      <c r="I30" s="98"/>
      <c r="J30" s="98"/>
      <c r="K30" s="98"/>
      <c r="L30" s="98"/>
      <c r="M30" s="98"/>
      <c r="N30" s="98"/>
    </row>
    <row r="31" spans="1:14" ht="20.149999999999999" customHeight="1">
      <c r="A31" s="98"/>
      <c r="B31" s="98"/>
      <c r="C31" s="98"/>
      <c r="D31" s="98"/>
      <c r="E31" s="98"/>
      <c r="F31" s="98"/>
      <c r="G31" s="98"/>
      <c r="H31" s="98"/>
      <c r="I31" s="98"/>
      <c r="J31" s="98"/>
      <c r="K31" s="98"/>
      <c r="L31" s="98"/>
      <c r="M31" s="98"/>
      <c r="N31" s="98"/>
    </row>
    <row r="32" spans="1:14" ht="20.149999999999999" customHeight="1">
      <c r="A32" s="98"/>
      <c r="B32" s="98"/>
      <c r="C32" s="98"/>
      <c r="D32" s="98"/>
      <c r="E32" s="98"/>
      <c r="F32" s="98"/>
      <c r="G32" s="98"/>
      <c r="H32" s="98"/>
      <c r="I32" s="98"/>
      <c r="J32" s="98"/>
      <c r="K32" s="98"/>
      <c r="L32" s="98"/>
      <c r="M32" s="98"/>
      <c r="N32" s="98"/>
    </row>
    <row r="33" spans="1:14" ht="20.149999999999999" customHeight="1">
      <c r="A33" s="98"/>
      <c r="B33" s="98"/>
      <c r="C33" s="98"/>
      <c r="D33" s="98"/>
      <c r="E33" s="98"/>
      <c r="F33" s="98"/>
      <c r="G33" s="98"/>
      <c r="H33" s="98"/>
      <c r="I33" s="98"/>
      <c r="J33" s="98"/>
      <c r="K33" s="98"/>
      <c r="L33" s="98"/>
      <c r="M33" s="98"/>
      <c r="N33" s="98"/>
    </row>
    <row r="34" spans="1:14" ht="20.149999999999999" customHeight="1">
      <c r="A34" s="98"/>
      <c r="B34" s="98"/>
      <c r="C34" s="98"/>
      <c r="D34" s="98"/>
      <c r="E34" s="98"/>
      <c r="F34" s="98"/>
      <c r="G34" s="98"/>
      <c r="H34" s="98"/>
      <c r="I34" s="98"/>
      <c r="J34" s="98"/>
      <c r="K34" s="98"/>
      <c r="L34" s="98"/>
      <c r="M34" s="98"/>
      <c r="N34" s="98"/>
    </row>
    <row r="35" spans="1:14" ht="20.149999999999999" customHeight="1">
      <c r="A35" s="98"/>
      <c r="B35" s="98"/>
      <c r="C35" s="98"/>
      <c r="D35" s="98"/>
      <c r="E35" s="98"/>
      <c r="F35" s="98"/>
      <c r="G35" s="98"/>
      <c r="H35" s="98"/>
      <c r="I35" s="98"/>
      <c r="J35" s="98"/>
      <c r="K35" s="98"/>
      <c r="L35" s="98"/>
      <c r="M35" s="98"/>
      <c r="N35" s="98"/>
    </row>
    <row r="36" spans="1:14" ht="20.149999999999999" customHeight="1">
      <c r="A36" s="98"/>
      <c r="B36" s="98"/>
      <c r="C36" s="98"/>
      <c r="D36" s="98"/>
      <c r="E36" s="98"/>
      <c r="F36" s="98"/>
      <c r="G36" s="98"/>
      <c r="H36" s="98"/>
      <c r="I36" s="98"/>
      <c r="J36" s="98"/>
      <c r="K36" s="98"/>
      <c r="L36" s="98"/>
      <c r="M36" s="98"/>
      <c r="N36" s="98"/>
    </row>
    <row r="37" spans="1:14" ht="20.149999999999999" customHeight="1">
      <c r="A37" s="98"/>
      <c r="B37" s="98"/>
      <c r="C37" s="98"/>
      <c r="D37" s="98"/>
      <c r="E37" s="98"/>
      <c r="F37" s="98"/>
      <c r="G37" s="98"/>
      <c r="H37" s="98"/>
      <c r="I37" s="98"/>
      <c r="J37" s="98"/>
      <c r="K37" s="98"/>
      <c r="L37" s="98"/>
      <c r="M37" s="98"/>
      <c r="N37" s="98"/>
    </row>
    <row r="38" spans="1:14" ht="20.149999999999999" customHeight="1">
      <c r="A38" s="98"/>
      <c r="B38" s="98"/>
      <c r="C38" s="98"/>
      <c r="D38" s="98"/>
      <c r="E38" s="98"/>
      <c r="F38" s="98"/>
      <c r="G38" s="98"/>
      <c r="H38" s="98"/>
      <c r="I38" s="98"/>
      <c r="J38" s="98"/>
      <c r="K38" s="98"/>
      <c r="L38" s="98"/>
      <c r="M38" s="98"/>
      <c r="N38" s="98"/>
    </row>
    <row r="39" spans="1:14" ht="20.149999999999999" customHeight="1">
      <c r="A39" s="98"/>
      <c r="B39" s="98"/>
      <c r="C39" s="98"/>
      <c r="D39" s="98"/>
      <c r="E39" s="98"/>
      <c r="F39" s="98"/>
      <c r="G39" s="98"/>
      <c r="H39" s="98"/>
      <c r="I39" s="98"/>
      <c r="J39" s="98"/>
      <c r="K39" s="98"/>
      <c r="L39" s="98"/>
      <c r="M39" s="98"/>
      <c r="N39" s="98"/>
    </row>
    <row r="40" spans="1:14" ht="20.149999999999999" customHeight="1">
      <c r="A40" s="98"/>
      <c r="B40" s="98"/>
      <c r="C40" s="98"/>
      <c r="D40" s="98"/>
      <c r="E40" s="98"/>
      <c r="F40" s="98"/>
      <c r="G40" s="98"/>
      <c r="H40" s="98"/>
      <c r="I40" s="98"/>
      <c r="J40" s="98"/>
      <c r="K40" s="98"/>
      <c r="L40" s="98"/>
      <c r="M40" s="98"/>
      <c r="N40" s="98"/>
    </row>
    <row r="41" spans="1:14" ht="20.149999999999999" customHeight="1">
      <c r="A41" s="98"/>
      <c r="B41" s="98"/>
      <c r="C41" s="98"/>
      <c r="D41" s="98"/>
      <c r="E41" s="98"/>
      <c r="F41" s="98"/>
      <c r="G41" s="98"/>
      <c r="H41" s="98"/>
      <c r="I41" s="98"/>
      <c r="J41" s="98"/>
      <c r="K41" s="98"/>
      <c r="L41" s="98"/>
      <c r="M41" s="98"/>
      <c r="N41" s="98"/>
    </row>
    <row r="42" spans="1:14" ht="20.149999999999999" customHeight="1">
      <c r="A42" s="98"/>
      <c r="B42" s="98"/>
      <c r="C42" s="98"/>
      <c r="D42" s="98"/>
      <c r="E42" s="98"/>
      <c r="F42" s="98"/>
      <c r="G42" s="98"/>
      <c r="H42" s="98"/>
      <c r="I42" s="98"/>
      <c r="J42" s="98"/>
      <c r="K42" s="98"/>
      <c r="L42" s="98"/>
      <c r="M42" s="98"/>
      <c r="N42" s="98"/>
    </row>
    <row r="43" spans="1:14" ht="20.149999999999999" customHeight="1">
      <c r="A43" s="98"/>
      <c r="B43" s="98"/>
      <c r="C43" s="98"/>
      <c r="D43" s="98"/>
      <c r="E43" s="98"/>
      <c r="F43" s="98"/>
      <c r="G43" s="98"/>
      <c r="H43" s="98"/>
      <c r="I43" s="98"/>
      <c r="J43" s="98"/>
      <c r="K43" s="98"/>
      <c r="L43" s="98"/>
      <c r="M43" s="98"/>
      <c r="N43" s="98"/>
    </row>
    <row r="44" spans="1:14" ht="20.149999999999999" customHeight="1">
      <c r="A44" s="98"/>
      <c r="B44" s="98"/>
      <c r="C44" s="98"/>
      <c r="D44" s="98"/>
      <c r="E44" s="98"/>
      <c r="F44" s="98"/>
      <c r="G44" s="98"/>
      <c r="H44" s="98"/>
      <c r="I44" s="98"/>
      <c r="J44" s="98"/>
      <c r="K44" s="98"/>
      <c r="L44" s="98"/>
      <c r="M44" s="98"/>
      <c r="N44" s="98"/>
    </row>
    <row r="45" spans="1:14" ht="20.149999999999999" customHeight="1">
      <c r="A45" s="98"/>
      <c r="B45" s="98"/>
      <c r="C45" s="98"/>
      <c r="D45" s="98"/>
      <c r="E45" s="98"/>
      <c r="F45" s="98"/>
      <c r="G45" s="98"/>
      <c r="H45" s="98"/>
      <c r="I45" s="98"/>
      <c r="J45" s="98"/>
      <c r="K45" s="98"/>
      <c r="L45" s="98"/>
      <c r="M45" s="98"/>
      <c r="N45" s="98"/>
    </row>
    <row r="46" spans="1:14" ht="20.149999999999999" customHeight="1">
      <c r="A46" s="98"/>
      <c r="B46" s="98"/>
      <c r="C46" s="98"/>
      <c r="D46" s="98"/>
      <c r="E46" s="98"/>
      <c r="F46" s="98"/>
      <c r="G46" s="98"/>
      <c r="H46" s="98"/>
      <c r="I46" s="98"/>
      <c r="J46" s="98"/>
      <c r="K46" s="98"/>
      <c r="L46" s="98"/>
      <c r="M46" s="98"/>
      <c r="N46" s="98"/>
    </row>
    <row r="47" spans="1:14" ht="20.149999999999999" customHeight="1">
      <c r="A47" s="98"/>
      <c r="B47" s="98"/>
      <c r="C47" s="98"/>
      <c r="D47" s="98"/>
      <c r="E47" s="98"/>
      <c r="F47" s="98"/>
      <c r="G47" s="98"/>
      <c r="H47" s="98"/>
      <c r="I47" s="98"/>
      <c r="J47" s="98"/>
      <c r="K47" s="98"/>
      <c r="L47" s="98"/>
      <c r="M47" s="98"/>
      <c r="N47" s="98"/>
    </row>
    <row r="48" spans="1:14" ht="20.149999999999999" customHeight="1">
      <c r="A48" s="98"/>
      <c r="B48" s="98"/>
      <c r="C48" s="98"/>
      <c r="D48" s="98"/>
      <c r="E48" s="98"/>
      <c r="F48" s="98"/>
      <c r="G48" s="98"/>
      <c r="H48" s="98"/>
      <c r="I48" s="98"/>
      <c r="J48" s="98"/>
      <c r="K48" s="98"/>
      <c r="L48" s="98"/>
      <c r="M48" s="98"/>
      <c r="N48" s="98"/>
    </row>
    <row r="49" spans="1:14" ht="20.149999999999999" customHeight="1">
      <c r="A49" s="98"/>
      <c r="B49" s="98"/>
      <c r="C49" s="98"/>
      <c r="D49" s="98"/>
      <c r="E49" s="98"/>
      <c r="F49" s="98"/>
      <c r="G49" s="98"/>
      <c r="H49" s="98"/>
      <c r="I49" s="98"/>
      <c r="J49" s="98"/>
      <c r="K49" s="98"/>
      <c r="L49" s="98"/>
      <c r="M49" s="98"/>
      <c r="N49" s="98"/>
    </row>
    <row r="50" spans="1:14" ht="20.149999999999999" customHeight="1">
      <c r="A50" s="98"/>
      <c r="B50" s="98"/>
      <c r="C50" s="98"/>
      <c r="D50" s="98"/>
      <c r="E50" s="98"/>
      <c r="F50" s="98"/>
      <c r="G50" s="98"/>
      <c r="H50" s="98"/>
      <c r="I50" s="98"/>
      <c r="J50" s="98"/>
      <c r="K50" s="98"/>
      <c r="L50" s="98"/>
      <c r="M50" s="98"/>
      <c r="N50" s="98"/>
    </row>
    <row r="51" spans="1:14" ht="20.149999999999999" customHeight="1">
      <c r="A51" s="98"/>
      <c r="B51" s="98"/>
      <c r="C51" s="98"/>
      <c r="D51" s="98"/>
      <c r="E51" s="98"/>
      <c r="F51" s="98"/>
      <c r="G51" s="98"/>
      <c r="H51" s="98"/>
      <c r="I51" s="98"/>
      <c r="J51" s="98"/>
      <c r="K51" s="98"/>
      <c r="L51" s="98"/>
      <c r="M51" s="98"/>
      <c r="N51" s="98"/>
    </row>
    <row r="52" spans="1:14" ht="20.149999999999999" customHeight="1">
      <c r="A52" s="98"/>
      <c r="B52" s="98"/>
      <c r="C52" s="98"/>
      <c r="D52" s="98"/>
      <c r="E52" s="98"/>
      <c r="F52" s="98"/>
      <c r="G52" s="98"/>
      <c r="H52" s="98"/>
      <c r="I52" s="98"/>
      <c r="J52" s="98"/>
      <c r="K52" s="98"/>
      <c r="L52" s="98"/>
      <c r="M52" s="98"/>
      <c r="N52" s="98"/>
    </row>
    <row r="53" spans="1:14" ht="20.149999999999999" customHeight="1">
      <c r="A53" s="98"/>
      <c r="B53" s="98"/>
      <c r="C53" s="98"/>
      <c r="D53" s="98"/>
      <c r="E53" s="98"/>
      <c r="F53" s="98"/>
      <c r="G53" s="98"/>
      <c r="H53" s="98"/>
      <c r="I53" s="98"/>
      <c r="J53" s="98"/>
      <c r="K53" s="98"/>
      <c r="L53" s="98"/>
      <c r="M53" s="98"/>
      <c r="N53" s="98"/>
    </row>
    <row r="54" spans="1:14" ht="20.149999999999999" customHeight="1">
      <c r="A54" s="98"/>
      <c r="B54" s="98"/>
      <c r="C54" s="98"/>
      <c r="D54" s="98"/>
      <c r="E54" s="98"/>
      <c r="F54" s="98"/>
      <c r="G54" s="98"/>
      <c r="H54" s="98"/>
      <c r="I54" s="98"/>
      <c r="J54" s="98"/>
      <c r="K54" s="98"/>
      <c r="L54" s="98"/>
      <c r="M54" s="98"/>
      <c r="N54" s="98"/>
    </row>
    <row r="55" spans="1:14" ht="20.149999999999999" customHeight="1">
      <c r="A55" s="98"/>
      <c r="B55" s="98"/>
      <c r="C55" s="98"/>
      <c r="D55" s="98"/>
      <c r="E55" s="98"/>
      <c r="F55" s="98"/>
      <c r="G55" s="98"/>
      <c r="H55" s="98"/>
      <c r="I55" s="98"/>
      <c r="J55" s="98"/>
      <c r="K55" s="98"/>
      <c r="L55" s="98"/>
      <c r="M55" s="98"/>
      <c r="N55" s="98"/>
    </row>
    <row r="56" spans="1:14" ht="20.149999999999999" customHeight="1">
      <c r="A56" s="98"/>
      <c r="B56" s="98"/>
      <c r="C56" s="98"/>
      <c r="D56" s="98"/>
      <c r="E56" s="98"/>
      <c r="F56" s="98"/>
      <c r="G56" s="98"/>
      <c r="H56" s="98"/>
      <c r="I56" s="98"/>
      <c r="J56" s="98"/>
      <c r="K56" s="98"/>
      <c r="L56" s="98"/>
      <c r="M56" s="98"/>
      <c r="N56" s="98"/>
    </row>
    <row r="57" spans="1:14" ht="20.149999999999999" customHeight="1">
      <c r="A57" s="98"/>
      <c r="B57" s="98"/>
      <c r="C57" s="98"/>
      <c r="D57" s="98"/>
      <c r="E57" s="98"/>
      <c r="F57" s="98"/>
      <c r="G57" s="98"/>
      <c r="H57" s="98"/>
      <c r="I57" s="98"/>
      <c r="J57" s="98"/>
      <c r="K57" s="98"/>
      <c r="L57" s="98"/>
      <c r="M57" s="98"/>
      <c r="N57" s="98"/>
    </row>
    <row r="58" spans="1:14" ht="20.149999999999999" customHeight="1">
      <c r="A58" s="98"/>
      <c r="B58" s="98"/>
      <c r="C58" s="98"/>
      <c r="D58" s="98"/>
      <c r="E58" s="98"/>
      <c r="F58" s="98"/>
      <c r="G58" s="98"/>
      <c r="H58" s="98"/>
      <c r="I58" s="98"/>
      <c r="J58" s="98"/>
      <c r="K58" s="98"/>
      <c r="L58" s="98"/>
      <c r="M58" s="98"/>
      <c r="N58" s="98"/>
    </row>
    <row r="59" spans="1:14" ht="20.149999999999999" customHeight="1">
      <c r="A59" s="98"/>
      <c r="B59" s="98"/>
      <c r="C59" s="98"/>
      <c r="D59" s="98"/>
      <c r="E59" s="98"/>
      <c r="F59" s="98"/>
      <c r="G59" s="98"/>
      <c r="H59" s="98"/>
      <c r="I59" s="98"/>
      <c r="J59" s="98"/>
      <c r="K59" s="98"/>
      <c r="L59" s="98"/>
      <c r="M59" s="98"/>
      <c r="N59" s="98"/>
    </row>
    <row r="60" spans="1:14" ht="20.149999999999999" customHeight="1">
      <c r="A60" s="98"/>
      <c r="B60" s="98"/>
      <c r="C60" s="98"/>
      <c r="D60" s="98"/>
      <c r="E60" s="98"/>
      <c r="F60" s="98"/>
      <c r="G60" s="98"/>
      <c r="H60" s="98"/>
      <c r="I60" s="98"/>
      <c r="J60" s="98"/>
      <c r="K60" s="98"/>
      <c r="L60" s="98"/>
      <c r="M60" s="98"/>
      <c r="N60" s="98"/>
    </row>
    <row r="61" spans="1:14" ht="20.149999999999999" customHeight="1">
      <c r="A61" s="98"/>
      <c r="B61" s="98"/>
      <c r="C61" s="98"/>
      <c r="D61" s="98"/>
      <c r="E61" s="98"/>
      <c r="F61" s="98"/>
      <c r="G61" s="98"/>
      <c r="H61" s="98"/>
      <c r="I61" s="98"/>
      <c r="J61" s="98"/>
      <c r="K61" s="98"/>
      <c r="L61" s="98"/>
      <c r="M61" s="98"/>
      <c r="N61" s="98"/>
    </row>
    <row r="62" spans="1:14" ht="20.149999999999999" customHeight="1">
      <c r="A62" s="98"/>
      <c r="B62" s="98"/>
      <c r="C62" s="98"/>
      <c r="D62" s="98"/>
      <c r="E62" s="98"/>
      <c r="F62" s="98"/>
      <c r="G62" s="98"/>
      <c r="H62" s="98"/>
      <c r="I62" s="98"/>
      <c r="J62" s="98"/>
      <c r="K62" s="98"/>
      <c r="L62" s="98"/>
      <c r="M62" s="98"/>
      <c r="N62" s="98"/>
    </row>
    <row r="63" spans="1:14" ht="20.149999999999999" customHeight="1">
      <c r="A63" s="98"/>
      <c r="B63" s="98"/>
      <c r="C63" s="98"/>
      <c r="D63" s="98"/>
      <c r="E63" s="98"/>
      <c r="F63" s="98"/>
      <c r="G63" s="98"/>
      <c r="H63" s="98"/>
      <c r="I63" s="98"/>
      <c r="J63" s="98"/>
      <c r="K63" s="98"/>
      <c r="L63" s="98"/>
      <c r="M63" s="98"/>
      <c r="N63" s="98"/>
    </row>
    <row r="64" spans="1:14" ht="20.149999999999999" customHeight="1">
      <c r="A64" s="98"/>
      <c r="B64" s="98"/>
      <c r="C64" s="98"/>
      <c r="D64" s="98"/>
      <c r="E64" s="98"/>
      <c r="G64" s="98"/>
      <c r="H64" s="98"/>
      <c r="I64" s="98"/>
      <c r="J64" s="98"/>
      <c r="K64" s="98"/>
      <c r="L64" s="98"/>
      <c r="M64" s="98"/>
      <c r="N64" s="98"/>
    </row>
    <row r="65" spans="1:14" ht="20.149999999999999" customHeight="1">
      <c r="A65" s="98"/>
      <c r="B65" s="98"/>
      <c r="C65" s="98"/>
      <c r="D65" s="98"/>
      <c r="E65" s="98"/>
      <c r="F65" s="98"/>
      <c r="G65" s="98"/>
      <c r="H65" s="98"/>
      <c r="I65" s="98"/>
      <c r="J65" s="98"/>
      <c r="K65" s="98"/>
      <c r="L65" s="98"/>
      <c r="M65" s="98"/>
      <c r="N65" s="98"/>
    </row>
  </sheetData>
  <mergeCells count="4">
    <mergeCell ref="I2:J3"/>
    <mergeCell ref="B13:J14"/>
    <mergeCell ref="B16:J17"/>
    <mergeCell ref="B19:J20"/>
  </mergeCells>
  <hyperlinks>
    <hyperlink ref="C8" r:id="rId1" xr:uid="{31E2AB55-273C-4C54-8D16-DF33CE581165}"/>
    <hyperlink ref="C7" r:id="rId2" xr:uid="{4C2A0367-2C72-4667-B942-D418F22AB3BF}"/>
    <hyperlink ref="B13:J14" r:id="rId3" display="Usage note: This free website version is designed for personal budgeting, household planning, freelancer cash flow review, and beginner-friendly annual budget tracking. You may edit categories and sample data for your own planning needs." xr:uid="{37D623A4-1F00-47C6-B250-0B7EBC0B6BF3}"/>
    <hyperlink ref="B16:J17" r:id="rId4" display="Disclaimer: This spreadsheet template is provided for general planning and informational purposes only. It does not constitute financial, legal, tax, investment, or professional advice. Users should review their own financial situation and consult a qualified professional where necessary." xr:uid="{7AE72534-33C9-4320-A33A-FC0854807D19}"/>
  </hyperlinks>
  <pageMargins left="0.25" right="0.25" top="0.25" bottom="0.25" header="0" footer="0"/>
  <pageSetup scale="71"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Settings &amp; Guide</vt:lpstr>
      <vt:lpstr>Calculator</vt:lpstr>
      <vt:lpstr>About</vt:lpstr>
      <vt:lpstr>About!Print_Area</vt:lpstr>
      <vt:lpstr>Calculator!Print_Area</vt:lpstr>
      <vt:lpstr>'Settings &amp; Guide'!Print_Area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Sheharyar Shahid</cp:lastModifiedBy>
  <cp:lastPrinted>2026-08-20T23:45:26Z</cp:lastPrinted>
  <dcterms:created xsi:type="dcterms:W3CDTF">2026-08-20T23:48:06Z</dcterms:created>
  <dcterms:modified xsi:type="dcterms:W3CDTF">2026-08-20T23:48:06Z</dcterms:modified>
</cp:coreProperties>
</file>